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lise.pirlet\Desktop\site internet et fb\"/>
    </mc:Choice>
  </mc:AlternateContent>
  <xr:revisionPtr revIDLastSave="0" documentId="8_{B45E00B3-6373-454E-BB13-B371254EEF6B}" xr6:coauthVersionLast="47" xr6:coauthVersionMax="47" xr10:uidLastSave="{00000000-0000-0000-0000-000000000000}"/>
  <bookViews>
    <workbookView xWindow="-120" yWindow="-120" windowWidth="38640" windowHeight="21240" tabRatio="851" firstSheet="1" activeTab="4" xr2:uid="{00000000-000D-0000-FFFF-FFFF00000000}"/>
  </bookViews>
  <sheets>
    <sheet name="Macro-commandes" sheetId="14" state="hidden" r:id="rId1"/>
    <sheet name="Coordonnées" sheetId="13" r:id="rId2"/>
    <sheet name="Résultats" sheetId="23" r:id="rId3"/>
    <sheet name="Ordinaire GE" sheetId="29" r:id="rId4"/>
    <sheet name="Extraordinaire GE" sheetId="30" r:id="rId5"/>
    <sheet name="DO fonctions" sheetId="25" r:id="rId6"/>
    <sheet name="RO fonctions" sheetId="31" r:id="rId7"/>
    <sheet name="DE fonctions" sheetId="32" r:id="rId8"/>
    <sheet name="RE fonctions" sheetId="33" r:id="rId9"/>
    <sheet name="Actif" sheetId="15" r:id="rId10"/>
    <sheet name="Passif" sheetId="16" r:id="rId11"/>
    <sheet name="Charges" sheetId="17" r:id="rId12"/>
    <sheet name="Produits" sheetId="18" r:id="rId13"/>
    <sheet name="Commentaires" sheetId="26" r:id="rId14"/>
    <sheet name="Glossaire" sheetId="27" r:id="rId15"/>
  </sheets>
  <calcPr calcId="191029"/>
  <webPublishObjects count="1">
    <webPublishObject id="23250" divId="synthèse analytique brouillon au 27 07 06_23250" destinationFile="D:\documents professionnels\cabinet Courard\synthese analytique\synthèse analytique web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25" l="1"/>
  <c r="J3" i="25"/>
  <c r="J1" i="25"/>
  <c r="G1" i="31"/>
  <c r="J3" i="31"/>
  <c r="J1" i="31"/>
  <c r="G1" i="32"/>
  <c r="G1" i="33"/>
  <c r="J3" i="32"/>
  <c r="J1" i="32"/>
  <c r="J3" i="33"/>
  <c r="J1" i="33"/>
  <c r="H49" i="15"/>
  <c r="H47" i="15" s="1"/>
  <c r="H63" i="18"/>
  <c r="H48" i="18"/>
  <c r="H51" i="18" s="1"/>
  <c r="H42" i="18"/>
  <c r="H31" i="18"/>
  <c r="H14" i="18"/>
  <c r="H19" i="18" s="1"/>
  <c r="H63" i="17"/>
  <c r="H49" i="17"/>
  <c r="H44" i="17"/>
  <c r="H34" i="17"/>
  <c r="H14" i="17"/>
  <c r="H19" i="17" s="1"/>
  <c r="H45" i="16"/>
  <c r="H44" i="16" s="1"/>
  <c r="H35" i="16"/>
  <c r="H25" i="16"/>
  <c r="H21" i="16"/>
  <c r="H16" i="16"/>
  <c r="H59" i="15"/>
  <c r="H39" i="15"/>
  <c r="H35" i="15"/>
  <c r="H29" i="15"/>
  <c r="H14" i="15"/>
  <c r="G3" i="18"/>
  <c r="G2" i="18"/>
  <c r="G1" i="18"/>
  <c r="G3" i="16"/>
  <c r="G2" i="16"/>
  <c r="G1" i="16"/>
  <c r="G3" i="17"/>
  <c r="G2" i="17"/>
  <c r="G1" i="17"/>
  <c r="G3" i="15"/>
  <c r="G2" i="15"/>
  <c r="G1" i="15"/>
  <c r="R2" i="13"/>
  <c r="R2" i="27" s="1"/>
  <c r="R2" i="26"/>
  <c r="I6" i="33"/>
  <c r="H6" i="33"/>
  <c r="G6" i="33"/>
  <c r="F6" i="33"/>
  <c r="E6" i="33"/>
  <c r="A3" i="33"/>
  <c r="A1" i="33"/>
  <c r="I6" i="32"/>
  <c r="H6" i="32"/>
  <c r="G6" i="32"/>
  <c r="F6" i="32"/>
  <c r="E6" i="32"/>
  <c r="A3" i="32"/>
  <c r="A1" i="32"/>
  <c r="I6" i="31"/>
  <c r="H6" i="31"/>
  <c r="G6" i="31"/>
  <c r="F6" i="31"/>
  <c r="E6" i="31"/>
  <c r="A3" i="31"/>
  <c r="A1" i="31"/>
  <c r="F6" i="25"/>
  <c r="G6" i="25"/>
  <c r="H6" i="25"/>
  <c r="I6" i="25"/>
  <c r="E6" i="25"/>
  <c r="T26" i="30"/>
  <c r="T29" i="30" s="1"/>
  <c r="Q26" i="30"/>
  <c r="Q29" i="30" s="1"/>
  <c r="N26" i="30"/>
  <c r="N29" i="30" s="1"/>
  <c r="K26" i="30"/>
  <c r="K29" i="30" s="1"/>
  <c r="H26" i="30"/>
  <c r="H29" i="30" s="1"/>
  <c r="T15" i="30"/>
  <c r="T18" i="30"/>
  <c r="Q15" i="30"/>
  <c r="Q18" i="30" s="1"/>
  <c r="N15" i="30"/>
  <c r="N18" i="30" s="1"/>
  <c r="K15" i="30"/>
  <c r="K18" i="30" s="1"/>
  <c r="H15" i="30"/>
  <c r="H18" i="30" s="1"/>
  <c r="T7" i="30"/>
  <c r="Q7" i="30"/>
  <c r="N7" i="30"/>
  <c r="K7" i="30"/>
  <c r="H7" i="30"/>
  <c r="R3" i="30"/>
  <c r="P3" i="30"/>
  <c r="A3" i="30"/>
  <c r="P2" i="30"/>
  <c r="R1" i="30"/>
  <c r="P1" i="30"/>
  <c r="J1" i="30"/>
  <c r="D1" i="30"/>
  <c r="A1" i="30"/>
  <c r="T26" i="29"/>
  <c r="T9" i="23" s="1"/>
  <c r="Q26" i="29"/>
  <c r="Q29" i="29" s="1"/>
  <c r="N26" i="29"/>
  <c r="N29" i="29" s="1"/>
  <c r="K26" i="29"/>
  <c r="K29" i="29" s="1"/>
  <c r="H26" i="29"/>
  <c r="T15" i="29"/>
  <c r="T18" i="29"/>
  <c r="Q15" i="29"/>
  <c r="Q18" i="29" s="1"/>
  <c r="N15" i="29"/>
  <c r="N18" i="29" s="1"/>
  <c r="K15" i="29"/>
  <c r="K18" i="29" s="1"/>
  <c r="H15" i="29"/>
  <c r="H18" i="29" s="1"/>
  <c r="T7" i="29"/>
  <c r="Q7" i="29"/>
  <c r="N7" i="29"/>
  <c r="K7" i="29"/>
  <c r="H7" i="29"/>
  <c r="R3" i="29"/>
  <c r="P3" i="29"/>
  <c r="A3" i="29"/>
  <c r="P2" i="29"/>
  <c r="R1" i="29"/>
  <c r="P1" i="29"/>
  <c r="J1" i="29"/>
  <c r="D1" i="29"/>
  <c r="A1" i="29"/>
  <c r="K7" i="23"/>
  <c r="N7" i="23"/>
  <c r="Q7" i="23"/>
  <c r="T7" i="23"/>
  <c r="H7" i="23"/>
  <c r="A3" i="25"/>
  <c r="A1" i="25"/>
  <c r="R3" i="27"/>
  <c r="P3" i="27"/>
  <c r="A3" i="27"/>
  <c r="P2" i="27"/>
  <c r="R1" i="27"/>
  <c r="P1" i="27"/>
  <c r="J1" i="27"/>
  <c r="D1" i="27"/>
  <c r="A1" i="27"/>
  <c r="A1" i="26"/>
  <c r="D1" i="26"/>
  <c r="J1" i="26"/>
  <c r="P1" i="26"/>
  <c r="R1" i="26"/>
  <c r="P2" i="26"/>
  <c r="A3" i="26"/>
  <c r="P3" i="26"/>
  <c r="R3" i="26"/>
  <c r="A1" i="18"/>
  <c r="C1" i="18"/>
  <c r="D1" i="18"/>
  <c r="I1" i="18"/>
  <c r="A3" i="18"/>
  <c r="I3" i="18"/>
  <c r="F14" i="18"/>
  <c r="F19" i="18" s="1"/>
  <c r="F31" i="18"/>
  <c r="F42" i="18"/>
  <c r="F48" i="18"/>
  <c r="F63" i="18"/>
  <c r="A1" i="17"/>
  <c r="C1" i="17"/>
  <c r="D1" i="17"/>
  <c r="I1" i="17"/>
  <c r="A3" i="17"/>
  <c r="I3" i="17"/>
  <c r="F14" i="17"/>
  <c r="F19" i="17" s="1"/>
  <c r="F34" i="17"/>
  <c r="F44" i="17"/>
  <c r="F49" i="17"/>
  <c r="F52" i="17" s="1"/>
  <c r="F63" i="17"/>
  <c r="A1" i="16"/>
  <c r="C1" i="16"/>
  <c r="D1" i="16"/>
  <c r="I1" i="16"/>
  <c r="A3" i="16"/>
  <c r="I3" i="16"/>
  <c r="F16" i="16"/>
  <c r="F21" i="16"/>
  <c r="F25" i="16"/>
  <c r="F35" i="16"/>
  <c r="F45" i="16"/>
  <c r="F44" i="16" s="1"/>
  <c r="A1" i="15"/>
  <c r="C1" i="15"/>
  <c r="D1" i="15"/>
  <c r="I1" i="15"/>
  <c r="I2" i="15"/>
  <c r="F6" i="15" s="1"/>
  <c r="H6" i="15" s="1"/>
  <c r="A3" i="15"/>
  <c r="I3" i="15"/>
  <c r="F14" i="15"/>
  <c r="F29" i="15"/>
  <c r="F35" i="15"/>
  <c r="F39" i="15"/>
  <c r="F49" i="15"/>
  <c r="F47" i="15" s="1"/>
  <c r="F43" i="15" s="1"/>
  <c r="F59" i="15"/>
  <c r="A1" i="23"/>
  <c r="D1" i="23"/>
  <c r="J1" i="23"/>
  <c r="P1" i="23"/>
  <c r="R1" i="23"/>
  <c r="P2" i="23"/>
  <c r="A3" i="23"/>
  <c r="P3" i="23"/>
  <c r="R3" i="23"/>
  <c r="A1" i="14"/>
  <c r="R2" i="30"/>
  <c r="T21" i="30" s="1"/>
  <c r="Q21" i="30" s="1"/>
  <c r="N21" i="30" s="1"/>
  <c r="K21" i="30" s="1"/>
  <c r="H21" i="30" s="1"/>
  <c r="I2" i="16"/>
  <c r="F6" i="16" s="1"/>
  <c r="H6" i="16" s="1"/>
  <c r="I2" i="18"/>
  <c r="F5" i="18" s="1"/>
  <c r="H5" i="18" s="1"/>
  <c r="I2" i="17"/>
  <c r="F5" i="17" s="1"/>
  <c r="H5" i="17" s="1"/>
  <c r="R2" i="29"/>
  <c r="T9" i="29" s="1"/>
  <c r="Q9" i="29" s="1"/>
  <c r="N9" i="29" s="1"/>
  <c r="K9" i="29" s="1"/>
  <c r="H9" i="29" s="1"/>
  <c r="F51" i="18" l="1"/>
  <c r="F54" i="17" s="1"/>
  <c r="H33" i="18"/>
  <c r="H55" i="18" s="1"/>
  <c r="H65" i="18" s="1"/>
  <c r="F33" i="18"/>
  <c r="H52" i="17"/>
  <c r="H54" i="17" s="1"/>
  <c r="F36" i="17"/>
  <c r="F33" i="16"/>
  <c r="H33" i="16"/>
  <c r="H10" i="16"/>
  <c r="F10" i="16"/>
  <c r="H43" i="15"/>
  <c r="F10" i="15"/>
  <c r="F66" i="15" s="1"/>
  <c r="H10" i="15"/>
  <c r="Q9" i="23"/>
  <c r="N9" i="23"/>
  <c r="H9" i="23"/>
  <c r="F53" i="18"/>
  <c r="K10" i="23"/>
  <c r="N10" i="23"/>
  <c r="Q10" i="23"/>
  <c r="H21" i="17"/>
  <c r="H21" i="18"/>
  <c r="H36" i="17"/>
  <c r="F21" i="18"/>
  <c r="T9" i="30"/>
  <c r="Q9" i="30" s="1"/>
  <c r="N9" i="30" s="1"/>
  <c r="K9" i="30" s="1"/>
  <c r="H9" i="30" s="1"/>
  <c r="T21" i="29"/>
  <c r="Q21" i="29" s="1"/>
  <c r="N21" i="29" s="1"/>
  <c r="K21" i="29" s="1"/>
  <c r="H21" i="29" s="1"/>
  <c r="J2" i="33"/>
  <c r="I7" i="33" s="1"/>
  <c r="H7" i="33" s="1"/>
  <c r="G7" i="33" s="1"/>
  <c r="F7" i="33" s="1"/>
  <c r="E7" i="33" s="1"/>
  <c r="J2" i="32"/>
  <c r="I7" i="32" s="1"/>
  <c r="H7" i="32" s="1"/>
  <c r="G7" i="32" s="1"/>
  <c r="F7" i="32" s="1"/>
  <c r="E7" i="32" s="1"/>
  <c r="K9" i="23"/>
  <c r="J2" i="31"/>
  <c r="I7" i="31" s="1"/>
  <c r="H7" i="31" s="1"/>
  <c r="G7" i="31" s="1"/>
  <c r="F7" i="31" s="1"/>
  <c r="E7" i="31" s="1"/>
  <c r="F21" i="17"/>
  <c r="R2" i="23"/>
  <c r="T8" i="23" s="1"/>
  <c r="Q8" i="23" s="1"/>
  <c r="N8" i="23" s="1"/>
  <c r="K8" i="23" s="1"/>
  <c r="H8" i="23" s="1"/>
  <c r="H29" i="29"/>
  <c r="H10" i="23" s="1"/>
  <c r="T29" i="29"/>
  <c r="T10" i="23" s="1"/>
  <c r="J2" i="25"/>
  <c r="I7" i="25" s="1"/>
  <c r="H7" i="25" s="1"/>
  <c r="G7" i="25" s="1"/>
  <c r="F7" i="25" s="1"/>
  <c r="E7" i="25" s="1"/>
  <c r="F55" i="18" l="1"/>
  <c r="F65" i="18" s="1"/>
  <c r="F38" i="17"/>
  <c r="H53" i="18"/>
  <c r="F56" i="17"/>
  <c r="F35" i="18"/>
  <c r="F57" i="16"/>
  <c r="H57" i="16"/>
  <c r="H66" i="15"/>
  <c r="H38" i="17"/>
  <c r="H35" i="18"/>
  <c r="H56" i="17"/>
  <c r="F57" i="18" l="1"/>
  <c r="F58" i="17"/>
  <c r="F65" i="17"/>
  <c r="H58" i="17"/>
  <c r="H57" i="18"/>
  <c r="H65" i="17"/>
</calcChain>
</file>

<file path=xl/sharedStrings.xml><?xml version="1.0" encoding="utf-8"?>
<sst xmlns="http://schemas.openxmlformats.org/spreadsheetml/2006/main" count="549" uniqueCount="355">
  <si>
    <t>Administration communale de:</t>
  </si>
  <si>
    <t>Exercice:</t>
  </si>
  <si>
    <t>Exercices:</t>
  </si>
  <si>
    <t>Prélèvements</t>
  </si>
  <si>
    <t>Adresse de l'administration:</t>
  </si>
  <si>
    <t>Tél:</t>
  </si>
  <si>
    <t>Fax:</t>
  </si>
  <si>
    <t>Email:</t>
  </si>
  <si>
    <t>Gestion informatique du document.</t>
  </si>
  <si>
    <t>Commandes :</t>
  </si>
  <si>
    <t>Cliquez sur la commande&gt;&gt;&gt;</t>
  </si>
  <si>
    <t>Enregistré</t>
  </si>
  <si>
    <t>Code INS</t>
  </si>
  <si>
    <t>Personnel</t>
  </si>
  <si>
    <t>Fonctionnement</t>
  </si>
  <si>
    <t>Transferts</t>
  </si>
  <si>
    <t>Dette</t>
  </si>
  <si>
    <t>Prestation</t>
  </si>
  <si>
    <t>Commune de :</t>
  </si>
  <si>
    <t>1 Administration générale</t>
  </si>
  <si>
    <t>3 Sécurité</t>
  </si>
  <si>
    <t>4 Voiries-communications</t>
  </si>
  <si>
    <t>6 Sylviculture- Agriculture</t>
  </si>
  <si>
    <t>70&gt;75 Enseignement</t>
  </si>
  <si>
    <t>76&gt;77 Culture et sports</t>
  </si>
  <si>
    <t>80&gt;86 Action Sociale </t>
  </si>
  <si>
    <t>87 Santé publique et hygiène</t>
  </si>
  <si>
    <t>90&gt;92 Logement</t>
  </si>
  <si>
    <t>93 Aménagement du territoire</t>
  </si>
  <si>
    <t>5 Industrie - commerce</t>
  </si>
  <si>
    <t>Exercices antérieurs</t>
  </si>
  <si>
    <t>Dépenses ordinaires (engagements actés aux comptes)</t>
  </si>
  <si>
    <t>Recettes ordinaires (Droits actés aux comptes)</t>
  </si>
  <si>
    <t>Version:</t>
  </si>
  <si>
    <t>79 Culte</t>
  </si>
  <si>
    <t>78 Radio, télévision, presse</t>
  </si>
  <si>
    <t>Directeur Général:</t>
  </si>
  <si>
    <t>Directeur Financier:</t>
  </si>
  <si>
    <t>0 Recettes et dépenses générales</t>
  </si>
  <si>
    <t>Date d'approbation de la Tutelle:</t>
  </si>
  <si>
    <t xml:space="preserve">B I L A N </t>
  </si>
  <si>
    <t>A C T I F</t>
  </si>
  <si>
    <t>Codes</t>
  </si>
  <si>
    <t>ACTIFS IMMOBILISES</t>
  </si>
  <si>
    <t>21/28</t>
  </si>
  <si>
    <t xml:space="preserve">I . </t>
  </si>
  <si>
    <t>Immobilisations incorporelles</t>
  </si>
  <si>
    <t xml:space="preserve">II. </t>
  </si>
  <si>
    <t>Immobilisations corporelles</t>
  </si>
  <si>
    <t>22/26</t>
  </si>
  <si>
    <t>Patrimoine immobilier</t>
  </si>
  <si>
    <t>A.</t>
  </si>
  <si>
    <t>Terres et terrains non bâtis ...............................................................................</t>
  </si>
  <si>
    <t>B.</t>
  </si>
  <si>
    <t>Constructions et leurs terrains ...........................................................................</t>
  </si>
  <si>
    <t>C.</t>
  </si>
  <si>
    <t>Voiries .........................................................................................................................</t>
  </si>
  <si>
    <t>D.</t>
  </si>
  <si>
    <t>Ouvrages d'art .............................................................................................................</t>
  </si>
  <si>
    <t>E.</t>
  </si>
  <si>
    <t>Patrimoine mobilier</t>
  </si>
  <si>
    <t>F.</t>
  </si>
  <si>
    <t>230/3</t>
  </si>
  <si>
    <t>G.</t>
  </si>
  <si>
    <t>Patrimoine artistique et mobilier divers .................................................................</t>
  </si>
  <si>
    <t>Autres immobilisations corporelles</t>
  </si>
  <si>
    <t>H.</t>
  </si>
  <si>
    <t>Immobilisations en cours d'exécution ...................................................................</t>
  </si>
  <si>
    <t>I.</t>
  </si>
  <si>
    <t>Droits réels d'emphythéoses et superficies..................................................... .................................. ....................</t>
  </si>
  <si>
    <t>J.</t>
  </si>
  <si>
    <t>Immobilisations en location-financement .............................................. ............................</t>
  </si>
  <si>
    <t>262/3</t>
  </si>
  <si>
    <t>III.</t>
  </si>
  <si>
    <t xml:space="preserve">Subsides d'investissements accordés </t>
  </si>
  <si>
    <t>Aux entreprises privées ..................................................................................... .....................</t>
  </si>
  <si>
    <t>Aux ménages, ASBL et autres organismes ............................................... ........................</t>
  </si>
  <si>
    <t>A l'Autorité supérieure......................................................................................... .....................</t>
  </si>
  <si>
    <t>Aux autres pouvoirs publics ................................................................ ...................................</t>
  </si>
  <si>
    <t>IV.</t>
  </si>
  <si>
    <t xml:space="preserve">Promesses de subsides à recevoir, prêts </t>
  </si>
  <si>
    <t>Promesse de subsides à recevoir.................................................. ......................................</t>
  </si>
  <si>
    <t>270/4</t>
  </si>
  <si>
    <t>Prêts accordés ............................................................................ .............................................</t>
  </si>
  <si>
    <t>V.</t>
  </si>
  <si>
    <t>Immobilisations financières</t>
  </si>
  <si>
    <t>Participations et titres à revenus fixes ................................................................</t>
  </si>
  <si>
    <t>282/5</t>
  </si>
  <si>
    <t>Cautionnements versés à plus d'un an .............................................................</t>
  </si>
  <si>
    <t>ACTIFS CIRCULANTS</t>
  </si>
  <si>
    <t>30/58</t>
  </si>
  <si>
    <t xml:space="preserve">VI. </t>
  </si>
  <si>
    <t>Stocks</t>
  </si>
  <si>
    <t>VII.</t>
  </si>
  <si>
    <t>Créances à un an au plus</t>
  </si>
  <si>
    <t>40/42</t>
  </si>
  <si>
    <t>Débiteurs ................................................................................................................................................</t>
  </si>
  <si>
    <t>Autres créances......................................................................................................................................</t>
  </si>
  <si>
    <t>41/42</t>
  </si>
  <si>
    <t>1. T.V.A. et taxes additionnelles ..........................................................................................................</t>
  </si>
  <si>
    <t>411/2</t>
  </si>
  <si>
    <t>2. Subsides, dons et legs et emprunts .............................................................................................</t>
  </si>
  <si>
    <t>3. Intérêts, dividendes et ristournes ..................................................................................................</t>
  </si>
  <si>
    <t>4. Créances diverses  ..........................................................................................................................</t>
  </si>
  <si>
    <t>416/8</t>
  </si>
  <si>
    <t>Récupérations des remboursements d'emprunts.........................................................................</t>
  </si>
  <si>
    <t>Récupération des prêts........................................................................................................................</t>
  </si>
  <si>
    <t>425/8</t>
  </si>
  <si>
    <t>VIII.</t>
  </si>
  <si>
    <t>Opérations pour compte de tiers</t>
  </si>
  <si>
    <t>48/A</t>
  </si>
  <si>
    <t>IX.</t>
  </si>
  <si>
    <t>Comptes financiers</t>
  </si>
  <si>
    <t>55/58</t>
  </si>
  <si>
    <t>Placements de trésorerie à un an au plus ......................................................................................</t>
  </si>
  <si>
    <t>Valeurs disponibles ..............................................................................................................................</t>
  </si>
  <si>
    <t>Paiements en cours..............................................................................................................................</t>
  </si>
  <si>
    <t>56/8</t>
  </si>
  <si>
    <t>X.</t>
  </si>
  <si>
    <t xml:space="preserve">Comptes de régularisation et d'attente </t>
  </si>
  <si>
    <t>49/A</t>
  </si>
  <si>
    <t xml:space="preserve">TOTAL DE L'ACTIF   </t>
  </si>
  <si>
    <t>21/58</t>
  </si>
  <si>
    <t>P A S S I F</t>
  </si>
  <si>
    <t>FONDS PROPRES</t>
  </si>
  <si>
    <t>10/16</t>
  </si>
  <si>
    <t>I'.</t>
  </si>
  <si>
    <t xml:space="preserve">Capital </t>
  </si>
  <si>
    <t>II'.</t>
  </si>
  <si>
    <t>Résultats capitalisés</t>
  </si>
  <si>
    <t>III'.</t>
  </si>
  <si>
    <t>Résultats reportés</t>
  </si>
  <si>
    <t>A'.</t>
  </si>
  <si>
    <t>Des exercices antérieurs...............................................................................................</t>
  </si>
  <si>
    <t>B'.</t>
  </si>
  <si>
    <t>De l'exercice précédent...............................................................................................</t>
  </si>
  <si>
    <t>C'.</t>
  </si>
  <si>
    <t>Du dernier exercice.....................................................................................................</t>
  </si>
  <si>
    <t>IV'.</t>
  </si>
  <si>
    <t xml:space="preserve">Réserves  </t>
  </si>
  <si>
    <t>Fonds de réserve ordinaire.......................................................................................</t>
  </si>
  <si>
    <t>Fonds de réserve extraordinaire.................................................................................</t>
  </si>
  <si>
    <t>V'.</t>
  </si>
  <si>
    <t xml:space="preserve">Subsides d'investissement, dons et legs reçus </t>
  </si>
  <si>
    <t>Des entreprises privées  .............................................................................................</t>
  </si>
  <si>
    <t>Des ménages, des A.S.B.L. et autres organismes  .......................................................</t>
  </si>
  <si>
    <t>De l'Autorité supérieure  ..............................................................................................</t>
  </si>
  <si>
    <t>D'.</t>
  </si>
  <si>
    <t>Des autres pouvoirs publics   .....................................................................................</t>
  </si>
  <si>
    <t>VI'.</t>
  </si>
  <si>
    <t xml:space="preserve">Provisions pour risques et charges  </t>
  </si>
  <si>
    <t>DETTES</t>
  </si>
  <si>
    <t>17/49</t>
  </si>
  <si>
    <t>VII'.</t>
  </si>
  <si>
    <t xml:space="preserve">Dettes à plus d'un an </t>
  </si>
  <si>
    <t>Emprunts à charge de la commune ......................................................</t>
  </si>
  <si>
    <t>171/5</t>
  </si>
  <si>
    <t>Emprunts à charge de l'Autorité supérieure............................................</t>
  </si>
  <si>
    <t>Emprunts à charge de tiers..................................................................</t>
  </si>
  <si>
    <t>Dettes de location-financement............................................................</t>
  </si>
  <si>
    <t>E'.</t>
  </si>
  <si>
    <t>Emprunts publics ...............................................................................</t>
  </si>
  <si>
    <t>F'.</t>
  </si>
  <si>
    <t>Dettes diverses  à plus d'un an.............................................................</t>
  </si>
  <si>
    <t>G'.</t>
  </si>
  <si>
    <t>Garanties reçues à plus d'un an............................................................</t>
  </si>
  <si>
    <t>VIII'.</t>
  </si>
  <si>
    <t>Dettes à un an au plus</t>
  </si>
  <si>
    <t>43/6</t>
  </si>
  <si>
    <t>Dettes financières................................................................................</t>
  </si>
  <si>
    <t>1'. Remboursements d'emprunts ..........................................................</t>
  </si>
  <si>
    <t>2'. Charges financières des emprunts ...................................................</t>
  </si>
  <si>
    <t>3'. Dettes sur comptes-courants...........................................................</t>
  </si>
  <si>
    <t>Dettes commerciales ..........................................................................</t>
  </si>
  <si>
    <t>Dettes fiscales, salariales et sociales  ................................................................................................</t>
  </si>
  <si>
    <t>Dettes diverses ..................................................................................</t>
  </si>
  <si>
    <t>464/7</t>
  </si>
  <si>
    <t>IX'.</t>
  </si>
  <si>
    <t>48/P</t>
  </si>
  <si>
    <t>X'.</t>
  </si>
  <si>
    <t xml:space="preserve">Comptes de régularisation et d'attente  </t>
  </si>
  <si>
    <t>49/P</t>
  </si>
  <si>
    <t xml:space="preserve">TOTAL DU PASSIF   </t>
  </si>
  <si>
    <t>10/49</t>
  </si>
  <si>
    <t>COMPTE DE RESULTATS</t>
  </si>
  <si>
    <t xml:space="preserve">I. </t>
  </si>
  <si>
    <t>Charges courantes</t>
  </si>
  <si>
    <t xml:space="preserve"> </t>
  </si>
  <si>
    <t>Achats de matières ..............................................................................................</t>
  </si>
  <si>
    <t>Services et biens d'exploitation .........................................................................</t>
  </si>
  <si>
    <t>Frais de personnel ..............................................................................................</t>
  </si>
  <si>
    <t>Subsides d'exploitation accordés ...................................................................</t>
  </si>
  <si>
    <t>Remboursements des emprunts ...................................................................</t>
  </si>
  <si>
    <t>Charges financières</t>
  </si>
  <si>
    <t>a.  Charges financières des emprunts ...........................................................</t>
  </si>
  <si>
    <t>651/6</t>
  </si>
  <si>
    <t>b.  Charges financières diverses ....................................................................</t>
  </si>
  <si>
    <t>c.  Frais de la gestion financière .....................................................................</t>
  </si>
  <si>
    <t>II.</t>
  </si>
  <si>
    <t>Sous-total  (charges courantes)</t>
  </si>
  <si>
    <t>60/65</t>
  </si>
  <si>
    <t>Boni courant (II' - II)</t>
  </si>
  <si>
    <t/>
  </si>
  <si>
    <t>Dotations aux amortissements .........................................................................</t>
  </si>
  <si>
    <t>Réductions annuelles de valeurs .....................................................................</t>
  </si>
  <si>
    <t>Réductions et variations des stocks ...............................................................</t>
  </si>
  <si>
    <t>662/4</t>
  </si>
  <si>
    <t xml:space="preserve">Redressement des récupérations des </t>
  </si>
  <si>
    <t>remboursements d'emprunts ...........................................................................</t>
  </si>
  <si>
    <t>Provisions pour risques et charges ...............................................................</t>
  </si>
  <si>
    <t xml:space="preserve">Dotations aux amortissements des subsides </t>
  </si>
  <si>
    <t>d'investissement accordés ...............................................................................</t>
  </si>
  <si>
    <t>Sous-total (charges non décaissées)</t>
  </si>
  <si>
    <t>VI.</t>
  </si>
  <si>
    <t>Total des charges d'exploitation (II + V)</t>
  </si>
  <si>
    <t>60/66</t>
  </si>
  <si>
    <t>Boni d'exploitation (VI' - VI)</t>
  </si>
  <si>
    <t>Charges exceptionnelles</t>
  </si>
  <si>
    <t>Du service ordinaire ............................................................................................</t>
  </si>
  <si>
    <t>Du service extraordinaire ..................................................................................</t>
  </si>
  <si>
    <t>Charges exceptionnelles non budgétées .....................................................</t>
  </si>
  <si>
    <t>Sous-total (charges exceptionnelles)</t>
  </si>
  <si>
    <t>Dotations aux réserves</t>
  </si>
  <si>
    <t>Du service ordinaire .........................................................................................</t>
  </si>
  <si>
    <t>Du service extraordinaire ................................................................................</t>
  </si>
  <si>
    <t>Sous-total des dotations aux réserves</t>
  </si>
  <si>
    <t>67/68</t>
  </si>
  <si>
    <t>XI.</t>
  </si>
  <si>
    <t>Boni exceptionnel  (X' - X)</t>
  </si>
  <si>
    <t>XII.</t>
  </si>
  <si>
    <t>Total des charges (VI + X)</t>
  </si>
  <si>
    <t>XIII.</t>
  </si>
  <si>
    <t>Boni de l'exercice (XII' - XII)</t>
  </si>
  <si>
    <t>XIV.</t>
  </si>
  <si>
    <t>Affectation des bonis (XIII)</t>
  </si>
  <si>
    <t>Boni d'exploitation à reporter au bilan ............................................................</t>
  </si>
  <si>
    <t>Boni exceptionnel à reporter au bilan .............................................................</t>
  </si>
  <si>
    <t>Sous-total (affectation des résultats)</t>
  </si>
  <si>
    <t>XV.</t>
  </si>
  <si>
    <t>Contrôle de balance (XII + XIV = XV')</t>
  </si>
  <si>
    <t xml:space="preserve">I'. </t>
  </si>
  <si>
    <t>Produits courants</t>
  </si>
  <si>
    <t>Produits de la fiscalité ..........................................................................</t>
  </si>
  <si>
    <t>Produits d'exploitation .........................................................................</t>
  </si>
  <si>
    <t xml:space="preserve">Subsides d'exploitation reçus et récupérations de </t>
  </si>
  <si>
    <t>charges de personnel ...........................................................................</t>
  </si>
  <si>
    <t>72/73</t>
  </si>
  <si>
    <t>Récupération des remboursements d'emprunts .......................................</t>
  </si>
  <si>
    <t>Produits financiers</t>
  </si>
  <si>
    <t xml:space="preserve">a'.  Récupération des charges financières des </t>
  </si>
  <si>
    <t xml:space="preserve">      emprunts et des prêts accordés ......................................................................</t>
  </si>
  <si>
    <t>751/5</t>
  </si>
  <si>
    <t>b'   Produits financiers divers ................................................................</t>
  </si>
  <si>
    <t>754/7</t>
  </si>
  <si>
    <t>Sous-total  (produits courants)</t>
  </si>
  <si>
    <t>70/75</t>
  </si>
  <si>
    <t>Mali courant (II - II')</t>
  </si>
  <si>
    <t>Plus-values annuelles ..........................................................................</t>
  </si>
  <si>
    <t>Variations des stocks ..........................................................................</t>
  </si>
  <si>
    <t>Redressement des cptes des remb. des emprunts ...........</t>
  </si>
  <si>
    <t>Travaux internes passés à l'immobilisé ...................................................</t>
  </si>
  <si>
    <t>Sous-total (produits non encaissés)</t>
  </si>
  <si>
    <t>Total des produits d'exploitation (II' + V')</t>
  </si>
  <si>
    <t>70/76</t>
  </si>
  <si>
    <t>Mali d'exploitation (VI - VI')</t>
  </si>
  <si>
    <t>Produits exceptionnels</t>
  </si>
  <si>
    <t>Du service ordinaire .............................................................................</t>
  </si>
  <si>
    <t>Du service extraordinaire .......................................................................</t>
  </si>
  <si>
    <t>Produits exceptionnels non budgétés ................................................</t>
  </si>
  <si>
    <t>Sous-total (produits exceptionnels)</t>
  </si>
  <si>
    <t>Prélèvements sur les réserves</t>
  </si>
  <si>
    <t>Sous-total des prélèvements sur réserves</t>
  </si>
  <si>
    <t>Total des produits exceptionnels et des</t>
  </si>
  <si>
    <t>prélèvements sur réserves (VIII' + IX')</t>
  </si>
  <si>
    <t>77/78</t>
  </si>
  <si>
    <t>XI'.</t>
  </si>
  <si>
    <t>Mali exceptionnel  (X - X')</t>
  </si>
  <si>
    <t>XII'.</t>
  </si>
  <si>
    <t>Total des produits (VI' + X')</t>
  </si>
  <si>
    <t>XIII'.</t>
  </si>
  <si>
    <t>Mali de l'exercice (XII - XII')</t>
  </si>
  <si>
    <t>XIV'.</t>
  </si>
  <si>
    <t>Affectation des malis (XIII')</t>
  </si>
  <si>
    <t>Mali d'exploitation à reporter au bilan .....................................................</t>
  </si>
  <si>
    <t>Mali exceptionnel à reporter au bilan ......................................................</t>
  </si>
  <si>
    <t>XV'.</t>
  </si>
  <si>
    <t>Contrôle de balance (XII' + XIV' = XV)</t>
  </si>
  <si>
    <t>Mobilier, matériel, équipements et signalisation routière.............................................................</t>
  </si>
  <si>
    <t>Cours et plans d'eau ......................................................................</t>
  </si>
  <si>
    <t>Total des charges exceptionnelles et des dotations aux réserves (VIII + IX)</t>
  </si>
  <si>
    <t>Produits résultant de la variation normale des valeurs de bilan, redressements, travaux internes</t>
  </si>
  <si>
    <t>Charges résultant de la variation normale des valeurs de bilan, redressements et provisions</t>
  </si>
  <si>
    <t>Réductions des subsides d'investissement, des dons et legs obtenus ..................................................................</t>
  </si>
  <si>
    <t>Commentaires</t>
  </si>
  <si>
    <t>Glossaire</t>
  </si>
  <si>
    <t>Synthèse des Comptes</t>
  </si>
  <si>
    <t>Code INS:</t>
  </si>
  <si>
    <t>version:</t>
  </si>
  <si>
    <t>Evolution du résultat budgétaire ordinaire</t>
  </si>
  <si>
    <t>Ventilation économique des dépenses et des recettes ordinaires</t>
  </si>
  <si>
    <t>Type document:</t>
  </si>
  <si>
    <t>Dépenses extraordinaires (engagements actés aux comptes)</t>
  </si>
  <si>
    <t>Recettes extraordinaires (Droits actés aux comptes)</t>
  </si>
  <si>
    <t>Ventilation économique des dépenses et des recettes extraordinaires</t>
  </si>
  <si>
    <t>Investissements</t>
  </si>
  <si>
    <t>Ventilation fonctionnelle</t>
  </si>
  <si>
    <t>Prélèvements (hors 060)</t>
  </si>
  <si>
    <t>Termes</t>
  </si>
  <si>
    <t>Définitions:</t>
  </si>
  <si>
    <t>Exercice propre</t>
  </si>
  <si>
    <t>L'exercice du document allant du 1er janvier au 31 décembre</t>
  </si>
  <si>
    <t>Les opérations antérieures à l'exercice propre</t>
  </si>
  <si>
    <t>Résultat global</t>
  </si>
  <si>
    <t>Le boni ou le mali de l'exercice propre cumulé avec celui des exercices antérieurs</t>
  </si>
  <si>
    <t>Dépenses de transfert</t>
  </si>
  <si>
    <t>Recettes de transfert</t>
  </si>
  <si>
    <t>Recettes en provenance de tiers ( subsides, taxes, … )</t>
  </si>
  <si>
    <t>Recettes de prestation</t>
  </si>
  <si>
    <t>Dépenses de prélèvements</t>
  </si>
  <si>
    <t>Sommes prélevées sur les excédents budgétaires par la commune pour alimenter des fonds de réserves ordinaires ou extraordinaires (pour financer des dépenses d'investissement sur fonds propres  ) ou des provisions ( pour faire face à des charges futures importantes )</t>
  </si>
  <si>
    <t>Recettes de prélèvements</t>
  </si>
  <si>
    <t>Utilisation des fonds de réserve et des provisions (constitués au moyen des dépenses de prélèvement)</t>
  </si>
  <si>
    <t>Ordinaire</t>
  </si>
  <si>
    <t>Extraordinaire</t>
  </si>
  <si>
    <t>Les dépenses et leurs moyens de financement afférentes aux investissements ( travaux importants, rénovations, achat de matériel et de véhicules etc … )</t>
  </si>
  <si>
    <t>Résultats  Exercice Propre*</t>
  </si>
  <si>
    <t>* Montant arrondi à l'euro</t>
  </si>
  <si>
    <t>Total (exercice propre)*</t>
  </si>
  <si>
    <t>Total général*</t>
  </si>
  <si>
    <t>Evolution des dépenses ordinaires (exercice propre)</t>
  </si>
  <si>
    <t>Evolution des recettes ordinaires (exercice propre)</t>
  </si>
  <si>
    <t>Evolution des dépenses extraordinaires (exercice propre)</t>
  </si>
  <si>
    <t>Evolution des recettes extraordinaires (exercice propre)</t>
  </si>
  <si>
    <r>
      <t xml:space="preserve">Résultat global*                              </t>
    </r>
    <r>
      <rPr>
        <b/>
        <sz val="8"/>
        <rFont val="Verdana"/>
        <family val="2"/>
      </rPr>
      <t>(avec exercices antérieurs et prélèvements)</t>
    </r>
  </si>
  <si>
    <t>Dépenses effectuées à destination de tiers à la commune (d'autres institutions, organismes, ménages ..)</t>
  </si>
  <si>
    <t>Recettes découlant de services payants rendus par la commune, de locations, de droits d'entrée …</t>
  </si>
  <si>
    <t>Les recettes et dépenses nécessaires au fonctionnement de la commune (taxes, subventions , salaires,électricité,fournitures,…)</t>
  </si>
  <si>
    <t>Date d'arrêt du compte par le conseil:</t>
  </si>
  <si>
    <t>Module informatisé de publication des comptes annuels</t>
  </si>
  <si>
    <t>S Y N T H È S E  des  C O M P T E S</t>
  </si>
  <si>
    <t>Modèle officiel généré par l'application eComptes © SPW Intérieur et Action Sociale</t>
  </si>
  <si>
    <t>Administration communale de</t>
  </si>
  <si>
    <t>ANTHISNES</t>
  </si>
  <si>
    <t>Cour d'Omalius 1</t>
  </si>
  <si>
    <t>4160 ANTHISNES</t>
  </si>
  <si>
    <t>www.anthisnes.be</t>
  </si>
  <si>
    <t>27/08/2024</t>
  </si>
  <si>
    <t>Compte</t>
  </si>
  <si>
    <t>Alicia RENARD</t>
  </si>
  <si>
    <t>043839990</t>
  </si>
  <si>
    <t>043836790</t>
  </si>
  <si>
    <t>mireille.roorda@anthisnes.be</t>
  </si>
  <si>
    <t>Nathalie LEQUET</t>
  </si>
  <si>
    <t>043839998</t>
  </si>
  <si>
    <t>nathalie.lequet@anthisnes.be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</si>
</sst>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#,##0.00_ ;\-#,##0.00\ "/>
    <numFmt numFmtId="167" formatCode="#,##0_ ;\-#,##0\ "/>
    <numFmt numFmtId="168" formatCode="&quot;Code I.N.S. : &quot;\ 0\ \ \ \ \ \ \ \ \ \ \ \ \ \ \ \ \ \ \ \ \ \ \ \ \ \ \ \ \ \ "/>
    <numFmt numFmtId="169" formatCode="&quot;Code I.N.S. : &quot;\ 0"/>
    <numFmt numFmtId="170" formatCode="0;[Red]0"/>
  </numFmts>
  <fonts count="38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Arial"/>
      <family val="2"/>
    </font>
    <font>
      <sz val="10"/>
      <color indexed="9"/>
      <name val="Arial"/>
      <family val="2"/>
    </font>
    <font>
      <i/>
      <sz val="8"/>
      <name val="Arial"/>
      <family val="2"/>
    </font>
    <font>
      <sz val="10"/>
      <name val="Arial"/>
    </font>
    <font>
      <sz val="10"/>
      <name val="Geneva"/>
    </font>
    <font>
      <sz val="12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9"/>
      <color indexed="9"/>
      <name val="Verdana"/>
      <family val="2"/>
    </font>
    <font>
      <b/>
      <u/>
      <sz val="9"/>
      <name val="Verdana"/>
      <family val="2"/>
    </font>
    <font>
      <sz val="9.5"/>
      <name val="Verdana"/>
      <family val="2"/>
    </font>
    <font>
      <b/>
      <sz val="9.5"/>
      <name val="Verdana"/>
      <family val="2"/>
    </font>
    <font>
      <i/>
      <sz val="9.5"/>
      <color indexed="12"/>
      <name val="Verdana"/>
      <family val="2"/>
    </font>
    <font>
      <i/>
      <sz val="9.5"/>
      <color indexed="18"/>
      <name val="Verdana"/>
      <family val="2"/>
    </font>
    <font>
      <sz val="9.5"/>
      <name val="Arial"/>
      <family val="2"/>
    </font>
    <font>
      <sz val="9.5"/>
      <color indexed="12"/>
      <name val="Verdana"/>
      <family val="2"/>
    </font>
    <font>
      <b/>
      <sz val="9.5"/>
      <color indexed="9"/>
      <name val="Verdana"/>
      <family val="2"/>
    </font>
    <font>
      <sz val="9.5"/>
      <color indexed="8"/>
      <name val="Verdana"/>
      <family val="2"/>
    </font>
    <font>
      <b/>
      <u/>
      <sz val="9.5"/>
      <name val="Verdana"/>
      <family val="2"/>
    </font>
    <font>
      <b/>
      <i/>
      <sz val="9.5"/>
      <name val="Verdana"/>
      <family val="2"/>
    </font>
    <font>
      <u/>
      <sz val="9.5"/>
      <name val="Verdana"/>
      <family val="2"/>
    </font>
    <font>
      <b/>
      <sz val="8"/>
      <name val="Verdana"/>
      <family val="2"/>
    </font>
    <font>
      <i/>
      <sz val="10"/>
      <name val="Arial"/>
      <family val="2"/>
    </font>
    <font>
      <b/>
      <u/>
      <sz val="10"/>
      <name val="Verdana"/>
      <family val="2"/>
    </font>
    <font>
      <sz val="8"/>
      <name val="Arial"/>
      <family val="2"/>
    </font>
    <font>
      <sz val="9.5"/>
      <color theme="0"/>
      <name val="Verdana"/>
      <family val="2"/>
    </font>
    <font>
      <sz val="10"/>
      <color theme="0"/>
      <name val="Arial"/>
      <family val="2"/>
    </font>
    <font>
      <b/>
      <sz val="18"/>
      <color rgb="FFFF0000"/>
      <name val="Arial"/>
      <family val="2"/>
    </font>
    <font>
      <sz val="12"/>
      <color rgb="FFFF0000"/>
      <name val="Tahoma"/>
      <family val="2"/>
    </font>
    <font>
      <b/>
      <sz val="10"/>
      <color theme="0"/>
      <name val="Verdana"/>
      <family val="2"/>
    </font>
    <font>
      <b/>
      <sz val="10"/>
      <color theme="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6D9937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double">
        <color indexed="64"/>
      </top>
      <bottom style="thin">
        <color theme="0"/>
      </bottom>
      <diagonal/>
    </border>
    <border>
      <left style="double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0" fontId="9" fillId="0" borderId="0" applyFont="0" applyFill="0" applyBorder="0" applyAlignment="0" applyProtection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9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2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3" borderId="0" xfId="0" applyFont="1" applyFill="1"/>
    <xf numFmtId="0" fontId="5" fillId="0" borderId="5" xfId="0" applyFont="1" applyBorder="1" applyAlignment="1">
      <alignment horizontal="center"/>
    </xf>
    <xf numFmtId="0" fontId="2" fillId="2" borderId="0" xfId="0" applyFont="1" applyFill="1"/>
    <xf numFmtId="0" fontId="0" fillId="7" borderId="6" xfId="0" applyFill="1" applyBorder="1"/>
    <xf numFmtId="0" fontId="3" fillId="0" borderId="0" xfId="11" applyFont="1"/>
    <xf numFmtId="0" fontId="10" fillId="0" borderId="0" xfId="11" applyFont="1" applyAlignment="1">
      <alignment horizontal="right"/>
    </xf>
    <xf numFmtId="0" fontId="9" fillId="0" borderId="0" xfId="11"/>
    <xf numFmtId="0" fontId="9" fillId="0" borderId="0" xfId="13"/>
    <xf numFmtId="0" fontId="3" fillId="0" borderId="0" xfId="13" applyFont="1"/>
    <xf numFmtId="0" fontId="10" fillId="0" borderId="0" xfId="12" applyFont="1" applyAlignment="1">
      <alignment horizontal="right"/>
    </xf>
    <xf numFmtId="0" fontId="3" fillId="0" borderId="0" xfId="12" applyFont="1"/>
    <xf numFmtId="0" fontId="3" fillId="0" borderId="0" xfId="12" applyFont="1" applyAlignment="1">
      <alignment horizontal="left"/>
    </xf>
    <xf numFmtId="0" fontId="3" fillId="0" borderId="0" xfId="12" applyFont="1" applyAlignment="1">
      <alignment horizontal="center"/>
    </xf>
    <xf numFmtId="0" fontId="3" fillId="0" borderId="0" xfId="14" applyFont="1"/>
    <xf numFmtId="0" fontId="3" fillId="0" borderId="0" xfId="14" applyFont="1" applyAlignment="1">
      <alignment horizontal="left"/>
    </xf>
    <xf numFmtId="0" fontId="10" fillId="0" borderId="0" xfId="14" applyFont="1" applyAlignment="1">
      <alignment horizontal="right"/>
    </xf>
    <xf numFmtId="0" fontId="3" fillId="0" borderId="0" xfId="14" applyFont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/>
    </xf>
    <xf numFmtId="0" fontId="12" fillId="0" borderId="0" xfId="0" applyFont="1"/>
    <xf numFmtId="0" fontId="11" fillId="0" borderId="0" xfId="0" applyFont="1"/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4" fillId="0" borderId="0" xfId="13" applyFont="1"/>
    <xf numFmtId="0" fontId="13" fillId="0" borderId="0" xfId="13" applyFont="1"/>
    <xf numFmtId="0" fontId="16" fillId="0" borderId="0" xfId="13" applyFont="1" applyAlignment="1">
      <alignment horizontal="center"/>
    </xf>
    <xf numFmtId="3" fontId="13" fillId="0" borderId="0" xfId="13" applyNumberFormat="1" applyFont="1" applyAlignment="1">
      <alignment horizontal="centerContinuous"/>
    </xf>
    <xf numFmtId="0" fontId="13" fillId="0" borderId="0" xfId="14" applyFont="1" applyAlignment="1" applyProtection="1">
      <alignment horizontal="centerContinuous"/>
      <protection hidden="1"/>
    </xf>
    <xf numFmtId="0" fontId="0" fillId="0" borderId="0" xfId="0" applyAlignment="1">
      <alignment horizontal="right" vertical="center"/>
    </xf>
    <xf numFmtId="169" fontId="13" fillId="0" borderId="0" xfId="13" applyNumberFormat="1" applyFont="1" applyAlignment="1">
      <alignment horizontal="left" vertical="center"/>
    </xf>
    <xf numFmtId="169" fontId="14" fillId="0" borderId="0" xfId="13" applyNumberFormat="1" applyFont="1" applyAlignment="1">
      <alignment horizontal="left" vertical="center"/>
    </xf>
    <xf numFmtId="0" fontId="13" fillId="0" borderId="0" xfId="13" applyFont="1" applyAlignment="1">
      <alignment horizontal="centerContinuous"/>
    </xf>
    <xf numFmtId="0" fontId="14" fillId="0" borderId="0" xfId="13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3" fillId="0" borderId="0" xfId="14" applyFont="1" applyAlignment="1">
      <alignment horizontal="left"/>
    </xf>
    <xf numFmtId="0" fontId="13" fillId="0" borderId="0" xfId="14" applyFont="1" applyProtection="1">
      <protection hidden="1"/>
    </xf>
    <xf numFmtId="169" fontId="14" fillId="0" borderId="0" xfId="14" applyNumberFormat="1" applyFont="1" applyAlignment="1" applyProtection="1">
      <alignment horizontal="left" vertical="center"/>
      <protection hidden="1"/>
    </xf>
    <xf numFmtId="169" fontId="13" fillId="0" borderId="0" xfId="14" applyNumberFormat="1" applyFont="1" applyAlignment="1" applyProtection="1">
      <alignment horizontal="centerContinuous" vertical="center"/>
      <protection hidden="1"/>
    </xf>
    <xf numFmtId="0" fontId="13" fillId="0" borderId="0" xfId="0" applyFont="1"/>
    <xf numFmtId="0" fontId="11" fillId="0" borderId="7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7" borderId="8" xfId="0" applyFont="1" applyFill="1" applyBorder="1" applyAlignment="1">
      <alignment vertical="center"/>
    </xf>
    <xf numFmtId="49" fontId="12" fillId="0" borderId="0" xfId="0" applyNumberFormat="1" applyFont="1" applyAlignment="1">
      <alignment vertical="center"/>
    </xf>
    <xf numFmtId="0" fontId="6" fillId="0" borderId="9" xfId="0" applyFont="1" applyBorder="1"/>
    <xf numFmtId="0" fontId="6" fillId="0" borderId="10" xfId="0" applyFont="1" applyBorder="1"/>
    <xf numFmtId="0" fontId="7" fillId="0" borderId="0" xfId="0" applyFont="1" applyAlignment="1">
      <alignment horizontal="left"/>
    </xf>
    <xf numFmtId="0" fontId="7" fillId="0" borderId="9" xfId="0" applyFont="1" applyBorder="1" applyAlignment="1">
      <alignment horizontal="left"/>
    </xf>
    <xf numFmtId="0" fontId="0" fillId="0" borderId="9" xfId="0" applyBorder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7" borderId="8" xfId="0" applyFont="1" applyFill="1" applyBorder="1" applyAlignment="1">
      <alignment horizontal="left" vertical="center"/>
    </xf>
    <xf numFmtId="0" fontId="0" fillId="7" borderId="8" xfId="0" applyFill="1" applyBorder="1"/>
    <xf numFmtId="0" fontId="15" fillId="0" borderId="0" xfId="0" applyFont="1"/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21" fillId="0" borderId="0" xfId="0" applyFont="1"/>
    <xf numFmtId="0" fontId="17" fillId="0" borderId="0" xfId="0" applyFont="1"/>
    <xf numFmtId="0" fontId="21" fillId="0" borderId="1" xfId="0" applyFont="1" applyBorder="1"/>
    <xf numFmtId="0" fontId="0" fillId="0" borderId="0" xfId="0" applyAlignment="1">
      <alignment wrapText="1"/>
    </xf>
    <xf numFmtId="0" fontId="22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 wrapText="1"/>
    </xf>
    <xf numFmtId="4" fontId="17" fillId="0" borderId="0" xfId="0" applyNumberFormat="1" applyFont="1" applyAlignment="1">
      <alignment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7" fillId="0" borderId="0" xfId="14" applyFont="1" applyAlignment="1">
      <alignment horizontal="left"/>
    </xf>
    <xf numFmtId="0" fontId="17" fillId="0" borderId="0" xfId="14" applyFont="1" applyProtection="1">
      <protection hidden="1"/>
    </xf>
    <xf numFmtId="169" fontId="18" fillId="0" borderId="0" xfId="14" applyNumberFormat="1" applyFont="1" applyAlignment="1" applyProtection="1">
      <alignment horizontal="left" vertical="center"/>
      <protection hidden="1"/>
    </xf>
    <xf numFmtId="0" fontId="25" fillId="0" borderId="0" xfId="14" applyFont="1" applyAlignment="1">
      <alignment horizontal="centerContinuous"/>
    </xf>
    <xf numFmtId="0" fontId="25" fillId="0" borderId="0" xfId="14" applyFont="1" applyAlignment="1" applyProtection="1">
      <alignment horizontal="centerContinuous"/>
      <protection hidden="1"/>
    </xf>
    <xf numFmtId="0" fontId="17" fillId="0" borderId="0" xfId="14" applyFont="1" applyAlignment="1">
      <alignment horizontal="right"/>
    </xf>
    <xf numFmtId="0" fontId="18" fillId="0" borderId="0" xfId="14" applyFont="1" applyAlignment="1">
      <alignment horizontal="right"/>
    </xf>
    <xf numFmtId="0" fontId="18" fillId="0" borderId="0" xfId="14" applyFont="1" applyAlignment="1" applyProtection="1">
      <alignment horizontal="left"/>
      <protection hidden="1"/>
    </xf>
    <xf numFmtId="0" fontId="17" fillId="0" borderId="11" xfId="14" applyFont="1" applyBorder="1" applyAlignment="1" applyProtection="1">
      <alignment horizontal="center"/>
      <protection hidden="1"/>
    </xf>
    <xf numFmtId="0" fontId="17" fillId="0" borderId="0" xfId="14" applyFont="1" applyAlignment="1" applyProtection="1">
      <alignment horizontal="right"/>
      <protection hidden="1"/>
    </xf>
    <xf numFmtId="0" fontId="17" fillId="0" borderId="0" xfId="14" applyFont="1" applyAlignment="1" applyProtection="1">
      <alignment horizontal="left"/>
      <protection hidden="1"/>
    </xf>
    <xf numFmtId="0" fontId="17" fillId="0" borderId="12" xfId="14" applyFont="1" applyBorder="1" applyAlignment="1" applyProtection="1">
      <alignment horizontal="center"/>
      <protection hidden="1"/>
    </xf>
    <xf numFmtId="0" fontId="17" fillId="0" borderId="12" xfId="14" quotePrefix="1" applyFont="1" applyBorder="1" applyAlignment="1" applyProtection="1">
      <alignment horizontal="center"/>
      <protection hidden="1"/>
    </xf>
    <xf numFmtId="0" fontId="18" fillId="0" borderId="0" xfId="14" applyFont="1" applyProtection="1">
      <protection hidden="1"/>
    </xf>
    <xf numFmtId="0" fontId="17" fillId="0" borderId="13" xfId="14" applyFont="1" applyBorder="1" applyAlignment="1" applyProtection="1">
      <alignment horizontal="center"/>
      <protection hidden="1"/>
    </xf>
    <xf numFmtId="0" fontId="21" fillId="0" borderId="0" xfId="14" applyFont="1" applyAlignment="1">
      <alignment horizontal="right"/>
    </xf>
    <xf numFmtId="0" fontId="21" fillId="0" borderId="0" xfId="14" applyFont="1" applyAlignment="1">
      <alignment horizontal="left"/>
    </xf>
    <xf numFmtId="0" fontId="21" fillId="0" borderId="0" xfId="14" applyFont="1" applyAlignment="1">
      <alignment horizontal="center"/>
    </xf>
    <xf numFmtId="0" fontId="21" fillId="0" borderId="0" xfId="14" applyFont="1"/>
    <xf numFmtId="0" fontId="25" fillId="0" borderId="0" xfId="12" applyFont="1" applyAlignment="1">
      <alignment horizontal="centerContinuous"/>
    </xf>
    <xf numFmtId="0" fontId="25" fillId="0" borderId="0" xfId="12" applyFont="1" applyAlignment="1" applyProtection="1">
      <alignment horizontal="centerContinuous"/>
      <protection hidden="1"/>
    </xf>
    <xf numFmtId="0" fontId="17" fillId="0" borderId="0" xfId="12" applyFont="1" applyAlignment="1">
      <alignment horizontal="right"/>
    </xf>
    <xf numFmtId="0" fontId="17" fillId="0" borderId="0" xfId="12" applyFont="1"/>
    <xf numFmtId="0" fontId="17" fillId="0" borderId="0" xfId="12" applyFont="1" applyProtection="1">
      <protection hidden="1"/>
    </xf>
    <xf numFmtId="0" fontId="18" fillId="0" borderId="0" xfId="12" applyFont="1" applyAlignment="1">
      <alignment horizontal="right"/>
    </xf>
    <xf numFmtId="0" fontId="18" fillId="0" borderId="0" xfId="12" applyFont="1" applyAlignment="1">
      <alignment horizontal="left"/>
    </xf>
    <xf numFmtId="0" fontId="17" fillId="0" borderId="14" xfId="12" applyFont="1" applyBorder="1" applyAlignment="1" applyProtection="1">
      <alignment horizontal="center"/>
      <protection hidden="1"/>
    </xf>
    <xf numFmtId="0" fontId="17" fillId="0" borderId="0" xfId="12" applyFont="1" applyAlignment="1" applyProtection="1">
      <alignment horizontal="left"/>
      <protection hidden="1"/>
    </xf>
    <xf numFmtId="0" fontId="17" fillId="0" borderId="15" xfId="12" applyFont="1" applyBorder="1" applyAlignment="1" applyProtection="1">
      <alignment horizontal="center"/>
      <protection hidden="1"/>
    </xf>
    <xf numFmtId="0" fontId="17" fillId="0" borderId="15" xfId="12" quotePrefix="1" applyFont="1" applyBorder="1" applyAlignment="1" applyProtection="1">
      <alignment horizontal="center"/>
      <protection hidden="1"/>
    </xf>
    <xf numFmtId="0" fontId="18" fillId="0" borderId="0" xfId="12" applyFont="1"/>
    <xf numFmtId="0" fontId="18" fillId="0" borderId="0" xfId="12" applyFont="1" applyAlignment="1" applyProtection="1">
      <alignment horizontal="left"/>
      <protection hidden="1"/>
    </xf>
    <xf numFmtId="0" fontId="18" fillId="0" borderId="0" xfId="12" applyFont="1" applyAlignment="1">
      <alignment horizontal="right" vertical="center"/>
    </xf>
    <xf numFmtId="0" fontId="17" fillId="0" borderId="0" xfId="12" applyFont="1" applyAlignment="1">
      <alignment horizontal="right" vertical="center"/>
    </xf>
    <xf numFmtId="0" fontId="18" fillId="0" borderId="0" xfId="12" applyFont="1" applyAlignment="1" applyProtection="1">
      <alignment horizontal="left" vertical="center"/>
      <protection hidden="1"/>
    </xf>
    <xf numFmtId="0" fontId="17" fillId="0" borderId="15" xfId="12" applyFont="1" applyBorder="1" applyAlignment="1" applyProtection="1">
      <alignment horizontal="center" vertical="center"/>
      <protection hidden="1"/>
    </xf>
    <xf numFmtId="0" fontId="17" fillId="0" borderId="0" xfId="12" applyFont="1" applyAlignment="1">
      <alignment horizontal="left"/>
    </xf>
    <xf numFmtId="0" fontId="17" fillId="0" borderId="16" xfId="12" applyFont="1" applyBorder="1" applyAlignment="1" applyProtection="1">
      <alignment horizontal="center"/>
      <protection hidden="1"/>
    </xf>
    <xf numFmtId="0" fontId="18" fillId="0" borderId="0" xfId="13" applyFont="1"/>
    <xf numFmtId="0" fontId="17" fillId="0" borderId="0" xfId="13" applyFont="1"/>
    <xf numFmtId="0" fontId="25" fillId="0" borderId="0" xfId="13" applyFont="1" applyAlignment="1">
      <alignment horizontal="center"/>
    </xf>
    <xf numFmtId="0" fontId="18" fillId="0" borderId="0" xfId="13" applyFont="1" applyAlignment="1">
      <alignment horizontal="center"/>
    </xf>
    <xf numFmtId="0" fontId="18" fillId="0" borderId="14" xfId="13" applyFont="1" applyBorder="1" applyAlignment="1">
      <alignment horizontal="left"/>
    </xf>
    <xf numFmtId="0" fontId="17" fillId="0" borderId="0" xfId="13" applyFont="1" applyAlignment="1">
      <alignment horizontal="center"/>
    </xf>
    <xf numFmtId="17" fontId="17" fillId="0" borderId="15" xfId="13" quotePrefix="1" applyNumberFormat="1" applyFont="1" applyBorder="1" applyAlignment="1">
      <alignment horizontal="center"/>
    </xf>
    <xf numFmtId="0" fontId="18" fillId="0" borderId="0" xfId="13" applyFont="1" applyAlignment="1">
      <alignment horizontal="right"/>
    </xf>
    <xf numFmtId="0" fontId="18" fillId="0" borderId="0" xfId="13" applyFont="1" applyAlignment="1">
      <alignment horizontal="left"/>
    </xf>
    <xf numFmtId="0" fontId="17" fillId="0" borderId="15" xfId="13" applyFont="1" applyBorder="1" applyAlignment="1">
      <alignment horizontal="center"/>
    </xf>
    <xf numFmtId="0" fontId="17" fillId="0" borderId="0" xfId="13" applyFont="1" applyAlignment="1">
      <alignment horizontal="right"/>
    </xf>
    <xf numFmtId="0" fontId="17" fillId="0" borderId="0" xfId="13" applyFont="1" applyAlignment="1">
      <alignment horizontal="left"/>
    </xf>
    <xf numFmtId="0" fontId="17" fillId="0" borderId="0" xfId="13" applyFont="1" applyAlignment="1">
      <alignment horizontal="centerContinuous"/>
    </xf>
    <xf numFmtId="0" fontId="17" fillId="0" borderId="15" xfId="13" quotePrefix="1" applyFont="1" applyBorder="1" applyAlignment="1">
      <alignment horizontal="center"/>
    </xf>
    <xf numFmtId="17" fontId="17" fillId="0" borderId="16" xfId="13" quotePrefix="1" applyNumberFormat="1" applyFont="1" applyBorder="1" applyAlignment="1">
      <alignment horizontal="center"/>
    </xf>
    <xf numFmtId="3" fontId="17" fillId="0" borderId="0" xfId="13" applyNumberFormat="1" applyFont="1"/>
    <xf numFmtId="168" fontId="17" fillId="0" borderId="0" xfId="11" applyNumberFormat="1" applyFont="1" applyAlignment="1" applyProtection="1">
      <alignment horizontal="centerContinuous"/>
      <protection hidden="1"/>
    </xf>
    <xf numFmtId="0" fontId="17" fillId="0" borderId="0" xfId="11" applyFont="1" applyProtection="1">
      <protection hidden="1"/>
    </xf>
    <xf numFmtId="169" fontId="18" fillId="0" borderId="0" xfId="11" applyNumberFormat="1" applyFont="1" applyAlignment="1" applyProtection="1">
      <alignment horizontal="left"/>
      <protection hidden="1"/>
    </xf>
    <xf numFmtId="0" fontId="18" fillId="0" borderId="0" xfId="11" applyFont="1" applyAlignment="1" applyProtection="1">
      <alignment horizontal="right" vertical="center"/>
      <protection hidden="1"/>
    </xf>
    <xf numFmtId="0" fontId="25" fillId="0" borderId="0" xfId="11" applyFont="1" applyAlignment="1" applyProtection="1">
      <alignment horizontal="centerContinuous"/>
      <protection hidden="1"/>
    </xf>
    <xf numFmtId="0" fontId="17" fillId="0" borderId="0" xfId="11" applyFont="1" applyAlignment="1" applyProtection="1">
      <alignment horizontal="centerContinuous"/>
      <protection hidden="1"/>
    </xf>
    <xf numFmtId="0" fontId="18" fillId="0" borderId="0" xfId="11" applyFont="1" applyAlignment="1" applyProtection="1">
      <alignment horizontal="centerContinuous"/>
      <protection hidden="1"/>
    </xf>
    <xf numFmtId="0" fontId="18" fillId="0" borderId="0" xfId="11" applyFont="1" applyAlignment="1" applyProtection="1">
      <alignment horizontal="center" vertical="center"/>
      <protection hidden="1"/>
    </xf>
    <xf numFmtId="0" fontId="17" fillId="0" borderId="0" xfId="11" applyFont="1" applyAlignment="1" applyProtection="1">
      <alignment horizontal="right"/>
      <protection hidden="1"/>
    </xf>
    <xf numFmtId="0" fontId="17" fillId="0" borderId="0" xfId="11" applyFont="1" applyAlignment="1" applyProtection="1">
      <alignment horizontal="left"/>
      <protection hidden="1"/>
    </xf>
    <xf numFmtId="0" fontId="17" fillId="0" borderId="14" xfId="11" applyFont="1" applyBorder="1" applyAlignment="1" applyProtection="1">
      <alignment horizontal="left"/>
      <protection hidden="1"/>
    </xf>
    <xf numFmtId="0" fontId="17" fillId="0" borderId="15" xfId="11" applyFont="1" applyBorder="1" applyAlignment="1" applyProtection="1">
      <alignment horizontal="center"/>
      <protection hidden="1"/>
    </xf>
    <xf numFmtId="0" fontId="18" fillId="0" borderId="0" xfId="11" applyFont="1" applyAlignment="1" applyProtection="1">
      <alignment horizontal="right"/>
      <protection hidden="1"/>
    </xf>
    <xf numFmtId="0" fontId="18" fillId="0" borderId="0" xfId="11" applyFont="1" applyAlignment="1" applyProtection="1">
      <alignment horizontal="left"/>
      <protection hidden="1"/>
    </xf>
    <xf numFmtId="0" fontId="27" fillId="0" borderId="0" xfId="11" applyFont="1" applyProtection="1">
      <protection hidden="1"/>
    </xf>
    <xf numFmtId="0" fontId="27" fillId="0" borderId="0" xfId="11" applyFont="1" applyAlignment="1" applyProtection="1">
      <alignment horizontal="left"/>
      <protection hidden="1"/>
    </xf>
    <xf numFmtId="0" fontId="17" fillId="0" borderId="0" xfId="11" applyFont="1" applyAlignment="1" applyProtection="1">
      <alignment horizontal="right" vertical="center"/>
      <protection hidden="1"/>
    </xf>
    <xf numFmtId="0" fontId="17" fillId="0" borderId="15" xfId="11" quotePrefix="1" applyFont="1" applyBorder="1" applyAlignment="1" applyProtection="1">
      <alignment horizontal="center" vertical="center"/>
      <protection hidden="1"/>
    </xf>
    <xf numFmtId="0" fontId="17" fillId="0" borderId="15" xfId="11" quotePrefix="1" applyFont="1" applyBorder="1" applyAlignment="1" applyProtection="1">
      <alignment horizontal="center"/>
      <protection hidden="1"/>
    </xf>
    <xf numFmtId="0" fontId="17" fillId="0" borderId="15" xfId="11" applyFont="1" applyBorder="1" applyAlignment="1" applyProtection="1">
      <alignment horizontal="left"/>
      <protection hidden="1"/>
    </xf>
    <xf numFmtId="0" fontId="17" fillId="0" borderId="16" xfId="11" applyFont="1" applyBorder="1" applyAlignment="1" applyProtection="1">
      <alignment horizontal="center"/>
      <protection hidden="1"/>
    </xf>
    <xf numFmtId="0" fontId="17" fillId="0" borderId="0" xfId="0" applyFont="1" applyAlignment="1">
      <alignment horizontal="left"/>
    </xf>
    <xf numFmtId="0" fontId="32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2" fillId="8" borderId="9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right" vertical="center"/>
    </xf>
    <xf numFmtId="0" fontId="2" fillId="4" borderId="9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9" borderId="5" xfId="0" applyFont="1" applyFill="1" applyBorder="1" applyAlignment="1">
      <alignment horizontal="center"/>
    </xf>
    <xf numFmtId="0" fontId="11" fillId="0" borderId="17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10" borderId="5" xfId="0" applyFont="1" applyFill="1" applyBorder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17" fillId="0" borderId="0" xfId="10" applyFont="1"/>
    <xf numFmtId="3" fontId="17" fillId="0" borderId="18" xfId="11" applyNumberFormat="1" applyFont="1" applyBorder="1" applyProtection="1">
      <protection hidden="1"/>
    </xf>
    <xf numFmtId="4" fontId="26" fillId="0" borderId="7" xfId="11" applyNumberFormat="1" applyFont="1" applyBorder="1" applyAlignment="1" applyProtection="1">
      <alignment horizontal="right"/>
      <protection hidden="1"/>
    </xf>
    <xf numFmtId="3" fontId="17" fillId="0" borderId="19" xfId="11" applyNumberFormat="1" applyFont="1" applyBorder="1" applyProtection="1">
      <protection hidden="1"/>
    </xf>
    <xf numFmtId="4" fontId="26" fillId="0" borderId="3" xfId="11" applyNumberFormat="1" applyFont="1" applyBorder="1" applyAlignment="1" applyProtection="1">
      <alignment horizontal="right"/>
      <protection hidden="1"/>
    </xf>
    <xf numFmtId="0" fontId="7" fillId="0" borderId="5" xfId="0" applyFont="1" applyBorder="1" applyAlignment="1">
      <alignment horizontal="center" vertical="center"/>
    </xf>
    <xf numFmtId="0" fontId="17" fillId="0" borderId="0" xfId="14" applyFont="1" applyAlignment="1" applyProtection="1">
      <alignment horizontal="right" vertical="top"/>
      <protection hidden="1"/>
    </xf>
    <xf numFmtId="0" fontId="0" fillId="0" borderId="0" xfId="0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left" vertical="top"/>
    </xf>
    <xf numFmtId="0" fontId="2" fillId="11" borderId="20" xfId="0" applyFont="1" applyFill="1" applyBorder="1" applyAlignment="1">
      <alignment horizontal="right"/>
    </xf>
    <xf numFmtId="0" fontId="2" fillId="7" borderId="21" xfId="0" applyFont="1" applyFill="1" applyBorder="1" applyAlignment="1">
      <alignment horizontal="right"/>
    </xf>
    <xf numFmtId="0" fontId="29" fillId="0" borderId="9" xfId="0" applyFont="1" applyBorder="1" applyAlignment="1">
      <alignment horizontal="center"/>
    </xf>
    <xf numFmtId="0" fontId="2" fillId="11" borderId="20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30" fillId="0" borderId="0" xfId="0" applyFont="1" applyAlignment="1">
      <alignment vertical="center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3" fillId="0" borderId="0" xfId="0" applyFont="1" applyAlignment="1">
      <alignment vertical="top"/>
    </xf>
    <xf numFmtId="166" fontId="11" fillId="0" borderId="0" xfId="0" applyNumberFormat="1" applyFont="1" applyAlignment="1">
      <alignment vertical="top"/>
    </xf>
    <xf numFmtId="0" fontId="13" fillId="0" borderId="0" xfId="0" applyFont="1" applyAlignment="1">
      <alignment vertical="top"/>
    </xf>
    <xf numFmtId="0" fontId="18" fillId="0" borderId="0" xfId="0" applyFont="1" applyAlignment="1">
      <alignment vertical="center"/>
    </xf>
    <xf numFmtId="167" fontId="17" fillId="0" borderId="0" xfId="5" applyNumberFormat="1" applyFont="1" applyFill="1" applyBorder="1" applyAlignment="1">
      <alignment vertical="center"/>
    </xf>
    <xf numFmtId="0" fontId="18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34" fillId="0" borderId="0" xfId="0" applyFont="1" applyAlignment="1">
      <alignment horizontal="center" vertical="center" readingOrder="1"/>
    </xf>
    <xf numFmtId="0" fontId="35" fillId="0" borderId="0" xfId="0" applyFont="1"/>
    <xf numFmtId="0" fontId="31" fillId="0" borderId="35" xfId="0" applyFont="1" applyBorder="1" applyAlignment="1">
      <alignment horizontal="left"/>
    </xf>
    <xf numFmtId="0" fontId="0" fillId="0" borderId="36" xfId="0" applyBorder="1" applyAlignment="1">
      <alignment horizontal="left"/>
    </xf>
    <xf numFmtId="0" fontId="7" fillId="0" borderId="36" xfId="0" applyFont="1" applyBorder="1" applyAlignment="1">
      <alignment horizontal="left"/>
    </xf>
    <xf numFmtId="0" fontId="7" fillId="0" borderId="36" xfId="0" applyFont="1" applyBorder="1" applyAlignment="1">
      <alignment horizontal="right"/>
    </xf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31" fillId="0" borderId="38" xfId="0" applyFont="1" applyBorder="1" applyAlignment="1">
      <alignment horizontal="left"/>
    </xf>
    <xf numFmtId="0" fontId="0" fillId="0" borderId="39" xfId="0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39" xfId="0" applyFont="1" applyBorder="1" applyAlignment="1">
      <alignment horizontal="right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31" fillId="0" borderId="41" xfId="0" applyFont="1" applyBorder="1" applyAlignment="1">
      <alignment horizontal="left"/>
    </xf>
    <xf numFmtId="0" fontId="0" fillId="0" borderId="42" xfId="0" applyBorder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42" xfId="0" applyFont="1" applyBorder="1" applyAlignment="1">
      <alignment horizontal="right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49" fontId="11" fillId="7" borderId="8" xfId="0" applyNumberFormat="1" applyFont="1" applyFill="1" applyBorder="1" applyAlignment="1">
      <alignment horizontal="left" vertical="center"/>
    </xf>
    <xf numFmtId="4" fontId="0" fillId="0" borderId="5" xfId="5" applyNumberFormat="1" applyFont="1" applyBorder="1"/>
    <xf numFmtId="0" fontId="11" fillId="0" borderId="7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49" fontId="0" fillId="0" borderId="22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0" fontId="34" fillId="0" borderId="46" xfId="0" applyFont="1" applyBorder="1" applyAlignment="1">
      <alignment horizontal="center" vertical="center" wrapText="1"/>
    </xf>
    <xf numFmtId="0" fontId="34" fillId="0" borderId="47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48" xfId="0" applyFont="1" applyBorder="1" applyAlignment="1">
      <alignment horizontal="center" vertical="center" wrapText="1"/>
    </xf>
    <xf numFmtId="0" fontId="34" fillId="0" borderId="49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34" fillId="0" borderId="51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3" xfId="0" applyFont="1" applyBorder="1" applyAlignment="1">
      <alignment horizontal="right"/>
    </xf>
    <xf numFmtId="49" fontId="2" fillId="8" borderId="9" xfId="0" applyNumberFormat="1" applyFont="1" applyFill="1" applyBorder="1" applyAlignment="1">
      <alignment horizontal="left" vertical="center"/>
    </xf>
    <xf numFmtId="0" fontId="2" fillId="8" borderId="9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2" fillId="8" borderId="9" xfId="0" applyFont="1" applyFill="1" applyBorder="1" applyAlignment="1">
      <alignment horizontal="right" vertical="center"/>
    </xf>
    <xf numFmtId="0" fontId="2" fillId="8" borderId="1" xfId="0" applyFont="1" applyFill="1" applyBorder="1" applyAlignment="1">
      <alignment horizontal="right" vertical="center"/>
    </xf>
    <xf numFmtId="0" fontId="2" fillId="8" borderId="0" xfId="0" applyFont="1" applyFill="1" applyAlignment="1">
      <alignment horizontal="right" vertical="center"/>
    </xf>
    <xf numFmtId="0" fontId="2" fillId="8" borderId="10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8" borderId="17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35" fillId="0" borderId="39" xfId="0" applyFont="1" applyBorder="1" applyAlignment="1">
      <alignment horizontal="center"/>
    </xf>
    <xf numFmtId="49" fontId="11" fillId="0" borderId="7" xfId="0" applyNumberFormat="1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49" fontId="11" fillId="7" borderId="8" xfId="0" applyNumberFormat="1" applyFont="1" applyFill="1" applyBorder="1" applyAlignment="1">
      <alignment horizontal="left" vertical="center"/>
    </xf>
    <xf numFmtId="0" fontId="11" fillId="7" borderId="8" xfId="0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49" fontId="11" fillId="0" borderId="22" xfId="0" applyNumberFormat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5" borderId="22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4" borderId="4" xfId="0" applyFont="1" applyFill="1" applyBorder="1" applyAlignment="1">
      <alignment horizontal="right"/>
    </xf>
    <xf numFmtId="0" fontId="7" fillId="0" borderId="2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49" fontId="0" fillId="0" borderId="17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11" fillId="0" borderId="10" xfId="0" applyNumberFormat="1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3" fontId="11" fillId="0" borderId="0" xfId="0" applyNumberFormat="1" applyFont="1" applyAlignment="1">
      <alignment horizontal="left" vertical="center"/>
    </xf>
    <xf numFmtId="0" fontId="11" fillId="0" borderId="7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6" fillId="0" borderId="0" xfId="0" applyFont="1"/>
    <xf numFmtId="0" fontId="12" fillId="7" borderId="22" xfId="0" applyFont="1" applyFill="1" applyBorder="1" applyAlignment="1">
      <alignment horizontal="right" vertical="center"/>
    </xf>
    <xf numFmtId="0" fontId="12" fillId="7" borderId="8" xfId="0" applyFont="1" applyFill="1" applyBorder="1" applyAlignment="1">
      <alignment horizontal="right" vertical="center"/>
    </xf>
    <xf numFmtId="49" fontId="11" fillId="0" borderId="9" xfId="0" applyNumberFormat="1" applyFont="1" applyBorder="1" applyAlignment="1">
      <alignment horizontal="left" vertical="center"/>
    </xf>
    <xf numFmtId="0" fontId="11" fillId="0" borderId="10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167" fontId="17" fillId="6" borderId="23" xfId="5" applyNumberFormat="1" applyFont="1" applyFill="1" applyBorder="1" applyAlignment="1">
      <alignment horizontal="center" vertical="center"/>
    </xf>
    <xf numFmtId="167" fontId="17" fillId="6" borderId="24" xfId="5" applyNumberFormat="1" applyFont="1" applyFill="1" applyBorder="1" applyAlignment="1">
      <alignment horizontal="center" vertical="center"/>
    </xf>
    <xf numFmtId="167" fontId="17" fillId="6" borderId="25" xfId="5" applyNumberFormat="1" applyFont="1" applyFill="1" applyBorder="1" applyAlignment="1">
      <alignment horizontal="center" vertical="center"/>
    </xf>
    <xf numFmtId="167" fontId="17" fillId="14" borderId="23" xfId="5" applyNumberFormat="1" applyFont="1" applyFill="1" applyBorder="1" applyAlignment="1">
      <alignment horizontal="center" vertical="center"/>
    </xf>
    <xf numFmtId="167" fontId="17" fillId="14" borderId="24" xfId="5" applyNumberFormat="1" applyFont="1" applyFill="1" applyBorder="1" applyAlignment="1">
      <alignment horizontal="center" vertical="center"/>
    </xf>
    <xf numFmtId="167" fontId="17" fillId="14" borderId="25" xfId="5" applyNumberFormat="1" applyFont="1" applyFill="1" applyBorder="1" applyAlignment="1">
      <alignment horizontal="center" vertical="center"/>
    </xf>
    <xf numFmtId="0" fontId="18" fillId="12" borderId="5" xfId="0" applyFont="1" applyFill="1" applyBorder="1" applyAlignment="1">
      <alignment horizontal="center" vertical="center"/>
    </xf>
    <xf numFmtId="0" fontId="12" fillId="16" borderId="5" xfId="0" applyFont="1" applyFill="1" applyBorder="1" applyAlignment="1">
      <alignment horizontal="center" vertical="center"/>
    </xf>
    <xf numFmtId="0" fontId="0" fillId="16" borderId="5" xfId="0" applyFill="1" applyBorder="1"/>
    <xf numFmtId="0" fontId="17" fillId="13" borderId="20" xfId="0" applyFont="1" applyFill="1" applyBorder="1" applyAlignment="1">
      <alignment horizontal="center" vertical="center"/>
    </xf>
    <xf numFmtId="0" fontId="17" fillId="15" borderId="23" xfId="0" applyFont="1" applyFill="1" applyBorder="1" applyAlignment="1">
      <alignment horizontal="left" vertical="center"/>
    </xf>
    <xf numFmtId="0" fontId="17" fillId="15" borderId="24" xfId="0" applyFont="1" applyFill="1" applyBorder="1" applyAlignment="1">
      <alignment horizontal="left" vertical="center"/>
    </xf>
    <xf numFmtId="0" fontId="17" fillId="15" borderId="25" xfId="0" applyFont="1" applyFill="1" applyBorder="1" applyAlignment="1">
      <alignment horizontal="left" vertical="center"/>
    </xf>
    <xf numFmtId="0" fontId="18" fillId="14" borderId="23" xfId="0" applyFont="1" applyFill="1" applyBorder="1" applyAlignment="1">
      <alignment horizontal="left" vertical="center" wrapText="1"/>
    </xf>
    <xf numFmtId="0" fontId="18" fillId="14" borderId="24" xfId="0" applyFont="1" applyFill="1" applyBorder="1" applyAlignment="1">
      <alignment horizontal="left" vertical="center" wrapText="1"/>
    </xf>
    <xf numFmtId="0" fontId="18" fillId="14" borderId="25" xfId="0" applyFont="1" applyFill="1" applyBorder="1" applyAlignment="1">
      <alignment horizontal="left" vertical="center" wrapText="1"/>
    </xf>
    <xf numFmtId="0" fontId="18" fillId="12" borderId="5" xfId="0" applyFont="1" applyFill="1" applyBorder="1" applyAlignment="1">
      <alignment horizontal="right" vertical="center"/>
    </xf>
    <xf numFmtId="0" fontId="17" fillId="0" borderId="26" xfId="0" applyFont="1" applyBorder="1" applyAlignment="1">
      <alignment vertical="center"/>
    </xf>
    <xf numFmtId="0" fontId="17" fillId="0" borderId="27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4" fontId="13" fillId="2" borderId="26" xfId="5" applyNumberFormat="1" applyFont="1" applyFill="1" applyBorder="1" applyAlignment="1">
      <alignment vertical="center"/>
    </xf>
    <xf numFmtId="165" fontId="13" fillId="2" borderId="27" xfId="5" applyNumberFormat="1" applyFont="1" applyFill="1" applyBorder="1" applyAlignment="1">
      <alignment vertical="center"/>
    </xf>
    <xf numFmtId="165" fontId="13" fillId="2" borderId="28" xfId="5" applyNumberFormat="1" applyFont="1" applyFill="1" applyBorder="1" applyAlignment="1">
      <alignment vertical="center"/>
    </xf>
    <xf numFmtId="0" fontId="17" fillId="19" borderId="23" xfId="0" applyFont="1" applyFill="1" applyBorder="1" applyAlignment="1">
      <alignment horizontal="left" vertical="center"/>
    </xf>
    <xf numFmtId="0" fontId="17" fillId="19" borderId="24" xfId="0" applyFont="1" applyFill="1" applyBorder="1" applyAlignment="1">
      <alignment horizontal="left" vertical="center"/>
    </xf>
    <xf numFmtId="0" fontId="17" fillId="19" borderId="25" xfId="0" applyFont="1" applyFill="1" applyBorder="1" applyAlignment="1">
      <alignment horizontal="left" vertical="center"/>
    </xf>
    <xf numFmtId="165" fontId="13" fillId="19" borderId="23" xfId="5" applyNumberFormat="1" applyFont="1" applyFill="1" applyBorder="1" applyAlignment="1">
      <alignment vertical="center"/>
    </xf>
    <xf numFmtId="165" fontId="13" fillId="19" borderId="24" xfId="5" applyNumberFormat="1" applyFont="1" applyFill="1" applyBorder="1" applyAlignment="1">
      <alignment vertical="center"/>
    </xf>
    <xf numFmtId="165" fontId="13" fillId="19" borderId="25" xfId="5" applyNumberFormat="1" applyFont="1" applyFill="1" applyBorder="1" applyAlignment="1">
      <alignment vertical="center"/>
    </xf>
    <xf numFmtId="165" fontId="13" fillId="15" borderId="23" xfId="5" applyNumberFormat="1" applyFont="1" applyFill="1" applyBorder="1" applyAlignment="1">
      <alignment vertical="center"/>
    </xf>
    <xf numFmtId="165" fontId="13" fillId="15" borderId="24" xfId="5" applyNumberFormat="1" applyFont="1" applyFill="1" applyBorder="1" applyAlignment="1">
      <alignment vertical="center"/>
    </xf>
    <xf numFmtId="165" fontId="13" fillId="15" borderId="25" xfId="5" applyNumberFormat="1" applyFont="1" applyFill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3" xfId="0" applyFont="1" applyBorder="1" applyAlignment="1">
      <alignment vertical="center"/>
    </xf>
    <xf numFmtId="4" fontId="13" fillId="2" borderId="18" xfId="5" applyNumberFormat="1" applyFont="1" applyFill="1" applyBorder="1" applyAlignment="1">
      <alignment vertical="center"/>
    </xf>
    <xf numFmtId="165" fontId="13" fillId="2" borderId="29" xfId="5" applyNumberFormat="1" applyFont="1" applyFill="1" applyBorder="1" applyAlignment="1">
      <alignment vertical="center"/>
    </xf>
    <xf numFmtId="165" fontId="13" fillId="2" borderId="19" xfId="5" applyNumberFormat="1" applyFont="1" applyFill="1" applyBorder="1" applyAlignment="1">
      <alignment vertical="center"/>
    </xf>
    <xf numFmtId="4" fontId="13" fillId="2" borderId="7" xfId="5" applyNumberFormat="1" applyFont="1" applyFill="1" applyBorder="1" applyAlignment="1">
      <alignment vertical="center"/>
    </xf>
    <xf numFmtId="165" fontId="13" fillId="2" borderId="0" xfId="5" applyNumberFormat="1" applyFont="1" applyFill="1" applyBorder="1" applyAlignment="1">
      <alignment vertical="center"/>
    </xf>
    <xf numFmtId="165" fontId="13" fillId="2" borderId="3" xfId="5" applyNumberFormat="1" applyFont="1" applyFill="1" applyBorder="1" applyAlignment="1">
      <alignment vertical="center"/>
    </xf>
    <xf numFmtId="4" fontId="13" fillId="2" borderId="10" xfId="5" applyNumberFormat="1" applyFont="1" applyFill="1" applyBorder="1" applyAlignment="1">
      <alignment vertical="center"/>
    </xf>
    <xf numFmtId="165" fontId="13" fillId="2" borderId="9" xfId="5" applyNumberFormat="1" applyFont="1" applyFill="1" applyBorder="1" applyAlignment="1">
      <alignment vertical="center"/>
    </xf>
    <xf numFmtId="165" fontId="13" fillId="2" borderId="2" xfId="5" applyNumberFormat="1" applyFont="1" applyFill="1" applyBorder="1" applyAlignment="1">
      <alignment vertical="center"/>
    </xf>
    <xf numFmtId="0" fontId="23" fillId="18" borderId="22" xfId="0" applyFont="1" applyFill="1" applyBorder="1" applyAlignment="1">
      <alignment horizontal="center" vertical="center"/>
    </xf>
    <xf numFmtId="0" fontId="23" fillId="18" borderId="8" xfId="0" applyFont="1" applyFill="1" applyBorder="1" applyAlignment="1">
      <alignment horizontal="center" vertical="center"/>
    </xf>
    <xf numFmtId="0" fontId="0" fillId="18" borderId="8" xfId="0" applyFill="1" applyBorder="1"/>
    <xf numFmtId="0" fontId="0" fillId="18" borderId="6" xfId="0" applyFill="1" applyBorder="1"/>
    <xf numFmtId="0" fontId="18" fillId="13" borderId="5" xfId="0" applyFont="1" applyFill="1" applyBorder="1" applyAlignment="1">
      <alignment horizontal="right" vertical="center"/>
    </xf>
    <xf numFmtId="0" fontId="18" fillId="13" borderId="5" xfId="0" applyFont="1" applyFill="1" applyBorder="1" applyAlignment="1">
      <alignment horizontal="center" vertical="center"/>
    </xf>
    <xf numFmtId="0" fontId="17" fillId="0" borderId="10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2" fillId="8" borderId="5" xfId="0" applyFont="1" applyFill="1" applyBorder="1" applyAlignment="1">
      <alignment horizontal="center" vertical="center"/>
    </xf>
    <xf numFmtId="0" fontId="0" fillId="0" borderId="5" xfId="0" applyBorder="1"/>
    <xf numFmtId="0" fontId="17" fillId="13" borderId="5" xfId="0" applyFont="1" applyFill="1" applyBorder="1" applyAlignment="1">
      <alignment horizontal="center" vertical="center"/>
    </xf>
    <xf numFmtId="0" fontId="23" fillId="17" borderId="22" xfId="0" applyFont="1" applyFill="1" applyBorder="1" applyAlignment="1">
      <alignment horizontal="center" vertical="center"/>
    </xf>
    <xf numFmtId="0" fontId="23" fillId="17" borderId="8" xfId="0" applyFont="1" applyFill="1" applyBorder="1" applyAlignment="1">
      <alignment horizontal="center" vertical="center"/>
    </xf>
    <xf numFmtId="0" fontId="0" fillId="17" borderId="8" xfId="0" applyFill="1" applyBorder="1"/>
    <xf numFmtId="0" fontId="0" fillId="17" borderId="6" xfId="0" applyFill="1" applyBorder="1"/>
    <xf numFmtId="0" fontId="18" fillId="13" borderId="21" xfId="0" applyFont="1" applyFill="1" applyBorder="1" applyAlignment="1">
      <alignment horizontal="right" vertical="center"/>
    </xf>
    <xf numFmtId="0" fontId="17" fillId="0" borderId="10" xfId="0" applyFont="1" applyBorder="1" applyAlignment="1">
      <alignment wrapText="1"/>
    </xf>
    <xf numFmtId="0" fontId="17" fillId="0" borderId="9" xfId="0" applyFont="1" applyBorder="1" applyAlignment="1">
      <alignment wrapText="1"/>
    </xf>
    <xf numFmtId="0" fontId="17" fillId="0" borderId="2" xfId="0" applyFont="1" applyBorder="1" applyAlignment="1">
      <alignment wrapText="1"/>
    </xf>
    <xf numFmtId="0" fontId="17" fillId="0" borderId="7" xfId="0" applyFont="1" applyBorder="1"/>
    <xf numFmtId="0" fontId="17" fillId="0" borderId="0" xfId="0" applyFont="1"/>
    <xf numFmtId="0" fontId="17" fillId="0" borderId="3" xfId="0" applyFont="1" applyBorder="1"/>
    <xf numFmtId="0" fontId="12" fillId="20" borderId="5" xfId="0" applyFont="1" applyFill="1" applyBorder="1" applyAlignment="1">
      <alignment horizontal="center" vertical="center"/>
    </xf>
    <xf numFmtId="0" fontId="2" fillId="20" borderId="5" xfId="0" applyFont="1" applyFill="1" applyBorder="1" applyAlignment="1">
      <alignment horizontal="center" vertical="center"/>
    </xf>
    <xf numFmtId="0" fontId="17" fillId="0" borderId="7" xfId="0" applyFont="1" applyBorder="1" applyAlignment="1">
      <alignment wrapText="1"/>
    </xf>
    <xf numFmtId="0" fontId="17" fillId="0" borderId="0" xfId="0" applyFont="1" applyAlignment="1">
      <alignment wrapText="1"/>
    </xf>
    <xf numFmtId="0" fontId="17" fillId="0" borderId="3" xfId="0" applyFont="1" applyBorder="1" applyAlignment="1">
      <alignment wrapText="1"/>
    </xf>
    <xf numFmtId="0" fontId="17" fillId="0" borderId="17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36" fillId="21" borderId="1" xfId="0" applyFont="1" applyFill="1" applyBorder="1" applyAlignment="1">
      <alignment horizontal="center" vertical="center"/>
    </xf>
    <xf numFmtId="0" fontId="37" fillId="21" borderId="1" xfId="0" applyFont="1" applyFill="1" applyBorder="1" applyAlignment="1">
      <alignment horizontal="center" vertical="center"/>
    </xf>
    <xf numFmtId="0" fontId="36" fillId="22" borderId="1" xfId="0" applyFont="1" applyFill="1" applyBorder="1" applyAlignment="1">
      <alignment horizontal="center" vertical="center"/>
    </xf>
    <xf numFmtId="0" fontId="37" fillId="22" borderId="1" xfId="0" applyFont="1" applyFill="1" applyBorder="1" applyAlignment="1">
      <alignment horizontal="center" vertical="center"/>
    </xf>
    <xf numFmtId="0" fontId="36" fillId="17" borderId="1" xfId="0" applyFont="1" applyFill="1" applyBorder="1" applyAlignment="1">
      <alignment horizontal="center" vertical="center"/>
    </xf>
    <xf numFmtId="0" fontId="37" fillId="17" borderId="1" xfId="0" applyFont="1" applyFill="1" applyBorder="1" applyAlignment="1">
      <alignment horizontal="center" vertical="center"/>
    </xf>
    <xf numFmtId="0" fontId="36" fillId="23" borderId="1" xfId="0" applyFont="1" applyFill="1" applyBorder="1" applyAlignment="1">
      <alignment horizontal="center" vertical="center"/>
    </xf>
    <xf numFmtId="0" fontId="37" fillId="23" borderId="1" xfId="0" applyFont="1" applyFill="1" applyBorder="1" applyAlignment="1">
      <alignment horizontal="center" vertical="center"/>
    </xf>
    <xf numFmtId="0" fontId="17" fillId="0" borderId="0" xfId="11" applyFont="1" applyAlignment="1" applyProtection="1">
      <alignment horizontal="left" vertical="center" wrapText="1"/>
      <protection hidden="1"/>
    </xf>
    <xf numFmtId="0" fontId="31" fillId="0" borderId="0" xfId="0" applyFont="1" applyAlignment="1">
      <alignment horizontal="left" vertical="center"/>
    </xf>
    <xf numFmtId="0" fontId="18" fillId="0" borderId="11" xfId="11" applyFont="1" applyBorder="1" applyAlignment="1" applyProtection="1">
      <alignment horizontal="center" vertical="center"/>
      <protection hidden="1"/>
    </xf>
    <xf numFmtId="0" fontId="18" fillId="0" borderId="12" xfId="11" applyFont="1" applyBorder="1" applyAlignment="1" applyProtection="1">
      <alignment horizontal="center" vertical="center"/>
      <protection hidden="1"/>
    </xf>
    <xf numFmtId="0" fontId="18" fillId="0" borderId="13" xfId="11" applyFont="1" applyBorder="1" applyAlignment="1" applyProtection="1">
      <alignment horizontal="center" vertical="center"/>
      <protection hidden="1"/>
    </xf>
    <xf numFmtId="0" fontId="2" fillId="8" borderId="2" xfId="0" applyFont="1" applyFill="1" applyBorder="1" applyAlignment="1">
      <alignment horizontal="right" vertical="center"/>
    </xf>
    <xf numFmtId="0" fontId="2" fillId="8" borderId="4" xfId="0" applyFont="1" applyFill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170" fontId="18" fillId="0" borderId="29" xfId="11" applyNumberFormat="1" applyFont="1" applyBorder="1" applyAlignment="1" applyProtection="1">
      <alignment horizontal="center" vertical="center"/>
      <protection hidden="1"/>
    </xf>
    <xf numFmtId="170" fontId="18" fillId="0" borderId="31" xfId="11" applyNumberFormat="1" applyFont="1" applyBorder="1" applyAlignment="1" applyProtection="1">
      <alignment horizontal="center" vertical="center"/>
      <protection hidden="1"/>
    </xf>
    <xf numFmtId="170" fontId="18" fillId="0" borderId="0" xfId="11" applyNumberFormat="1" applyFont="1" applyAlignment="1" applyProtection="1">
      <alignment horizontal="center" vertical="center"/>
      <protection hidden="1"/>
    </xf>
    <xf numFmtId="170" fontId="18" fillId="0" borderId="34" xfId="11" applyNumberFormat="1" applyFont="1" applyBorder="1" applyAlignment="1" applyProtection="1">
      <alignment horizontal="center" vertical="center"/>
      <protection hidden="1"/>
    </xf>
    <xf numFmtId="170" fontId="18" fillId="0" borderId="27" xfId="11" applyNumberFormat="1" applyFont="1" applyBorder="1" applyAlignment="1" applyProtection="1">
      <alignment horizontal="center" vertical="center"/>
      <protection hidden="1"/>
    </xf>
    <xf numFmtId="170" fontId="18" fillId="0" borderId="30" xfId="11" applyNumberFormat="1" applyFont="1" applyBorder="1" applyAlignment="1" applyProtection="1">
      <alignment horizontal="center" vertical="center"/>
      <protection hidden="1"/>
    </xf>
    <xf numFmtId="170" fontId="18" fillId="0" borderId="18" xfId="11" applyNumberFormat="1" applyFont="1" applyBorder="1" applyAlignment="1" applyProtection="1">
      <alignment horizontal="center" vertical="center"/>
      <protection hidden="1"/>
    </xf>
    <xf numFmtId="170" fontId="18" fillId="0" borderId="19" xfId="11" applyNumberFormat="1" applyFont="1" applyBorder="1" applyAlignment="1" applyProtection="1">
      <alignment horizontal="center" vertical="center"/>
      <protection hidden="1"/>
    </xf>
    <xf numFmtId="170" fontId="18" fillId="0" borderId="7" xfId="11" applyNumberFormat="1" applyFont="1" applyBorder="1" applyAlignment="1" applyProtection="1">
      <alignment horizontal="center" vertical="center"/>
      <protection hidden="1"/>
    </xf>
    <xf numFmtId="170" fontId="18" fillId="0" borderId="3" xfId="11" applyNumberFormat="1" applyFont="1" applyBorder="1" applyAlignment="1" applyProtection="1">
      <alignment horizontal="center" vertical="center"/>
      <protection hidden="1"/>
    </xf>
    <xf numFmtId="170" fontId="18" fillId="0" borderId="26" xfId="11" applyNumberFormat="1" applyFont="1" applyBorder="1" applyAlignment="1" applyProtection="1">
      <alignment horizontal="center" vertical="center"/>
      <protection hidden="1"/>
    </xf>
    <xf numFmtId="170" fontId="18" fillId="0" borderId="28" xfId="11" applyNumberFormat="1" applyFont="1" applyBorder="1" applyAlignment="1" applyProtection="1">
      <alignment horizontal="center" vertical="center"/>
      <protection hidden="1"/>
    </xf>
    <xf numFmtId="4" fontId="17" fillId="0" borderId="10" xfId="11" applyNumberFormat="1" applyFont="1" applyBorder="1" applyAlignment="1" applyProtection="1">
      <alignment horizontal="right"/>
      <protection hidden="1"/>
    </xf>
    <xf numFmtId="4" fontId="17" fillId="0" borderId="2" xfId="11" applyNumberFormat="1" applyFont="1" applyBorder="1" applyAlignment="1" applyProtection="1">
      <alignment horizontal="right"/>
      <protection hidden="1"/>
    </xf>
    <xf numFmtId="4" fontId="17" fillId="0" borderId="7" xfId="11" applyNumberFormat="1" applyFont="1" applyBorder="1" applyAlignment="1" applyProtection="1">
      <alignment horizontal="right"/>
      <protection hidden="1"/>
    </xf>
    <xf numFmtId="4" fontId="17" fillId="0" borderId="3" xfId="11" applyNumberFormat="1" applyFont="1" applyBorder="1" applyAlignment="1" applyProtection="1">
      <alignment horizontal="right"/>
      <protection hidden="1"/>
    </xf>
    <xf numFmtId="4" fontId="26" fillId="0" borderId="17" xfId="11" applyNumberFormat="1" applyFont="1" applyBorder="1" applyAlignment="1" applyProtection="1">
      <alignment horizontal="right"/>
      <protection hidden="1"/>
    </xf>
    <xf numFmtId="4" fontId="26" fillId="0" borderId="4" xfId="11" applyNumberFormat="1" applyFont="1" applyBorder="1" applyAlignment="1" applyProtection="1">
      <alignment horizontal="right"/>
      <protection hidden="1"/>
    </xf>
    <xf numFmtId="0" fontId="17" fillId="0" borderId="0" xfId="10" applyFont="1"/>
    <xf numFmtId="4" fontId="17" fillId="0" borderId="34" xfId="11" applyNumberFormat="1" applyFont="1" applyBorder="1" applyAlignment="1" applyProtection="1">
      <alignment horizontal="right"/>
      <protection hidden="1"/>
    </xf>
    <xf numFmtId="4" fontId="17" fillId="0" borderId="7" xfId="11" applyNumberFormat="1" applyFont="1" applyBorder="1" applyAlignment="1" applyProtection="1">
      <alignment horizontal="right" vertical="center"/>
      <protection hidden="1"/>
    </xf>
    <xf numFmtId="4" fontId="17" fillId="0" borderId="34" xfId="11" applyNumberFormat="1" applyFont="1" applyBorder="1" applyAlignment="1" applyProtection="1">
      <alignment horizontal="right" vertical="center"/>
      <protection hidden="1"/>
    </xf>
    <xf numFmtId="4" fontId="17" fillId="0" borderId="3" xfId="11" applyNumberFormat="1" applyFont="1" applyBorder="1" applyAlignment="1" applyProtection="1">
      <alignment horizontal="right" vertical="center"/>
      <protection hidden="1"/>
    </xf>
    <xf numFmtId="4" fontId="26" fillId="0" borderId="26" xfId="11" applyNumberFormat="1" applyFont="1" applyBorder="1" applyAlignment="1" applyProtection="1">
      <alignment horizontal="right"/>
      <protection hidden="1"/>
    </xf>
    <xf numFmtId="4" fontId="26" fillId="0" borderId="28" xfId="11" applyNumberFormat="1" applyFont="1" applyBorder="1" applyAlignment="1" applyProtection="1">
      <alignment horizontal="right"/>
      <protection hidden="1"/>
    </xf>
    <xf numFmtId="4" fontId="17" fillId="0" borderId="33" xfId="11" applyNumberFormat="1" applyFont="1" applyBorder="1" applyAlignment="1" applyProtection="1">
      <alignment horizontal="right"/>
      <protection hidden="1"/>
    </xf>
    <xf numFmtId="3" fontId="17" fillId="0" borderId="7" xfId="11" applyNumberFormat="1" applyFont="1" applyBorder="1" applyAlignment="1" applyProtection="1">
      <alignment horizontal="right"/>
      <protection hidden="1"/>
    </xf>
    <xf numFmtId="4" fontId="26" fillId="0" borderId="10" xfId="11" applyNumberFormat="1" applyFont="1" applyBorder="1" applyAlignment="1" applyProtection="1">
      <alignment horizontal="right"/>
      <protection hidden="1"/>
    </xf>
    <xf numFmtId="4" fontId="26" fillId="0" borderId="2" xfId="11" applyNumberFormat="1" applyFont="1" applyBorder="1" applyAlignment="1" applyProtection="1">
      <alignment horizontal="right"/>
      <protection hidden="1"/>
    </xf>
    <xf numFmtId="4" fontId="18" fillId="0" borderId="17" xfId="11" applyNumberFormat="1" applyFont="1" applyBorder="1" applyAlignment="1" applyProtection="1">
      <alignment horizontal="right"/>
      <protection hidden="1"/>
    </xf>
    <xf numFmtId="4" fontId="18" fillId="0" borderId="4" xfId="11" applyNumberFormat="1" applyFont="1" applyBorder="1" applyAlignment="1" applyProtection="1">
      <alignment horizontal="right"/>
      <protection hidden="1"/>
    </xf>
    <xf numFmtId="4" fontId="18" fillId="0" borderId="10" xfId="11" applyNumberFormat="1" applyFont="1" applyBorder="1" applyAlignment="1" applyProtection="1">
      <alignment horizontal="right"/>
      <protection hidden="1"/>
    </xf>
    <xf numFmtId="4" fontId="18" fillId="0" borderId="2" xfId="11" applyNumberFormat="1" applyFont="1" applyBorder="1" applyAlignment="1" applyProtection="1">
      <alignment horizontal="right"/>
      <protection hidden="1"/>
    </xf>
    <xf numFmtId="4" fontId="26" fillId="0" borderId="32" xfId="11" applyNumberFormat="1" applyFont="1" applyBorder="1" applyAlignment="1" applyProtection="1">
      <alignment horizontal="right"/>
      <protection hidden="1"/>
    </xf>
    <xf numFmtId="4" fontId="18" fillId="0" borderId="32" xfId="11" applyNumberFormat="1" applyFont="1" applyBorder="1" applyAlignment="1" applyProtection="1">
      <alignment horizontal="right"/>
      <protection hidden="1"/>
    </xf>
    <xf numFmtId="4" fontId="18" fillId="0" borderId="33" xfId="11" applyNumberFormat="1" applyFont="1" applyBorder="1" applyAlignment="1" applyProtection="1">
      <alignment horizontal="right"/>
      <protection hidden="1"/>
    </xf>
    <xf numFmtId="4" fontId="26" fillId="0" borderId="30" xfId="11" applyNumberFormat="1" applyFont="1" applyBorder="1" applyAlignment="1" applyProtection="1">
      <alignment horizontal="right"/>
      <protection hidden="1"/>
    </xf>
    <xf numFmtId="3" fontId="17" fillId="0" borderId="18" xfId="11" applyNumberFormat="1" applyFont="1" applyBorder="1" applyProtection="1">
      <protection hidden="1"/>
    </xf>
    <xf numFmtId="3" fontId="17" fillId="0" borderId="31" xfId="11" applyNumberFormat="1" applyFont="1" applyBorder="1" applyProtection="1">
      <protection hidden="1"/>
    </xf>
    <xf numFmtId="4" fontId="26" fillId="0" borderId="33" xfId="11" applyNumberFormat="1" applyFont="1" applyBorder="1" applyAlignment="1" applyProtection="1">
      <alignment horizontal="right"/>
      <protection hidden="1"/>
    </xf>
    <xf numFmtId="4" fontId="17" fillId="0" borderId="17" xfId="11" applyNumberFormat="1" applyFont="1" applyBorder="1" applyAlignment="1" applyProtection="1">
      <alignment horizontal="right"/>
      <protection hidden="1"/>
    </xf>
    <xf numFmtId="4" fontId="17" fillId="0" borderId="32" xfId="11" applyNumberFormat="1" applyFont="1" applyBorder="1" applyAlignment="1" applyProtection="1">
      <alignment horizontal="right"/>
      <protection hidden="1"/>
    </xf>
    <xf numFmtId="4" fontId="17" fillId="0" borderId="7" xfId="13" applyNumberFormat="1" applyFont="1" applyBorder="1"/>
    <xf numFmtId="4" fontId="17" fillId="0" borderId="34" xfId="13" applyNumberFormat="1" applyFont="1" applyBorder="1"/>
    <xf numFmtId="4" fontId="26" fillId="0" borderId="26" xfId="13" applyNumberFormat="1" applyFont="1" applyBorder="1"/>
    <xf numFmtId="4" fontId="26" fillId="0" borderId="30" xfId="13" applyNumberFormat="1" applyFont="1" applyBorder="1"/>
    <xf numFmtId="4" fontId="17" fillId="0" borderId="10" xfId="13" applyNumberFormat="1" applyFont="1" applyBorder="1"/>
    <xf numFmtId="4" fontId="17" fillId="0" borderId="33" xfId="13" applyNumberFormat="1" applyFont="1" applyBorder="1"/>
    <xf numFmtId="4" fontId="26" fillId="0" borderId="17" xfId="13" applyNumberFormat="1" applyFont="1" applyBorder="1"/>
    <xf numFmtId="4" fontId="26" fillId="0" borderId="32" xfId="13" applyNumberFormat="1" applyFont="1" applyBorder="1"/>
    <xf numFmtId="4" fontId="26" fillId="0" borderId="10" xfId="13" applyNumberFormat="1" applyFont="1" applyBorder="1"/>
    <xf numFmtId="4" fontId="26" fillId="0" borderId="33" xfId="13" applyNumberFormat="1" applyFont="1" applyBorder="1"/>
    <xf numFmtId="4" fontId="17" fillId="0" borderId="2" xfId="13" applyNumberFormat="1" applyFont="1" applyBorder="1"/>
    <xf numFmtId="4" fontId="26" fillId="0" borderId="28" xfId="13" applyNumberFormat="1" applyFont="1" applyBorder="1"/>
    <xf numFmtId="3" fontId="17" fillId="0" borderId="18" xfId="13" applyNumberFormat="1" applyFont="1" applyBorder="1"/>
    <xf numFmtId="3" fontId="17" fillId="0" borderId="31" xfId="13" applyNumberFormat="1" applyFont="1" applyBorder="1"/>
    <xf numFmtId="4" fontId="17" fillId="0" borderId="3" xfId="13" applyNumberFormat="1" applyFont="1" applyBorder="1"/>
    <xf numFmtId="4" fontId="26" fillId="0" borderId="4" xfId="13" applyNumberFormat="1" applyFont="1" applyBorder="1"/>
    <xf numFmtId="4" fontId="26" fillId="0" borderId="2" xfId="13" applyNumberFormat="1" applyFont="1" applyBorder="1"/>
    <xf numFmtId="3" fontId="17" fillId="0" borderId="19" xfId="13" applyNumberFormat="1" applyFont="1" applyBorder="1"/>
    <xf numFmtId="0" fontId="31" fillId="0" borderId="9" xfId="0" applyFont="1" applyBorder="1" applyAlignment="1">
      <alignment horizontal="left" vertical="center"/>
    </xf>
    <xf numFmtId="0" fontId="18" fillId="0" borderId="11" xfId="13" applyFont="1" applyBorder="1" applyAlignment="1">
      <alignment horizontal="center" vertical="center"/>
    </xf>
    <xf numFmtId="0" fontId="18" fillId="0" borderId="12" xfId="13" applyFont="1" applyBorder="1" applyAlignment="1">
      <alignment horizontal="center" vertical="center"/>
    </xf>
    <xf numFmtId="0" fontId="18" fillId="0" borderId="13" xfId="13" applyFont="1" applyBorder="1" applyAlignment="1">
      <alignment horizontal="center" vertical="center"/>
    </xf>
    <xf numFmtId="0" fontId="2" fillId="8" borderId="3" xfId="0" applyFont="1" applyFill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0" fontId="18" fillId="0" borderId="18" xfId="13" applyNumberFormat="1" applyFont="1" applyBorder="1" applyAlignment="1">
      <alignment horizontal="center" vertical="center"/>
    </xf>
    <xf numFmtId="170" fontId="18" fillId="0" borderId="31" xfId="13" applyNumberFormat="1" applyFont="1" applyBorder="1" applyAlignment="1">
      <alignment horizontal="center" vertical="center"/>
    </xf>
    <xf numFmtId="170" fontId="18" fillId="0" borderId="7" xfId="13" applyNumberFormat="1" applyFont="1" applyBorder="1" applyAlignment="1">
      <alignment horizontal="center" vertical="center"/>
    </xf>
    <xf numFmtId="170" fontId="18" fillId="0" borderId="34" xfId="13" applyNumberFormat="1" applyFont="1" applyBorder="1" applyAlignment="1">
      <alignment horizontal="center" vertical="center"/>
    </xf>
    <xf numFmtId="170" fontId="18" fillId="0" borderId="26" xfId="13" applyNumberFormat="1" applyFont="1" applyBorder="1" applyAlignment="1">
      <alignment horizontal="center" vertical="center"/>
    </xf>
    <xf numFmtId="170" fontId="18" fillId="0" borderId="30" xfId="13" applyNumberFormat="1" applyFont="1" applyBorder="1" applyAlignment="1">
      <alignment horizontal="center" vertical="center"/>
    </xf>
    <xf numFmtId="170" fontId="18" fillId="0" borderId="19" xfId="13" applyNumberFormat="1" applyFont="1" applyBorder="1" applyAlignment="1">
      <alignment horizontal="center" vertical="center"/>
    </xf>
    <xf numFmtId="170" fontId="18" fillId="0" borderId="3" xfId="13" applyNumberFormat="1" applyFont="1" applyBorder="1" applyAlignment="1">
      <alignment horizontal="center" vertical="center"/>
    </xf>
    <xf numFmtId="170" fontId="18" fillId="0" borderId="28" xfId="13" applyNumberFormat="1" applyFont="1" applyBorder="1" applyAlignment="1">
      <alignment horizontal="center" vertical="center"/>
    </xf>
    <xf numFmtId="4" fontId="17" fillId="0" borderId="7" xfId="12" quotePrefix="1" applyNumberFormat="1" applyFont="1" applyBorder="1" applyProtection="1">
      <protection hidden="1"/>
    </xf>
    <xf numFmtId="4" fontId="17" fillId="0" borderId="34" xfId="12" quotePrefix="1" applyNumberFormat="1" applyFont="1" applyBorder="1" applyProtection="1">
      <protection hidden="1"/>
    </xf>
    <xf numFmtId="4" fontId="26" fillId="0" borderId="17" xfId="12" applyNumberFormat="1" applyFont="1" applyBorder="1" applyProtection="1">
      <protection hidden="1"/>
    </xf>
    <xf numFmtId="4" fontId="26" fillId="0" borderId="32" xfId="12" applyNumberFormat="1" applyFont="1" applyBorder="1" applyProtection="1">
      <protection hidden="1"/>
    </xf>
    <xf numFmtId="4" fontId="17" fillId="0" borderId="10" xfId="12" applyNumberFormat="1" applyFont="1" applyBorder="1" applyProtection="1">
      <protection hidden="1"/>
    </xf>
    <xf numFmtId="4" fontId="17" fillId="0" borderId="33" xfId="12" applyNumberFormat="1" applyFont="1" applyBorder="1" applyProtection="1">
      <protection hidden="1"/>
    </xf>
    <xf numFmtId="4" fontId="26" fillId="0" borderId="26" xfId="14" applyNumberFormat="1" applyFont="1" applyBorder="1" applyAlignment="1" applyProtection="1">
      <alignment horizontal="right"/>
      <protection hidden="1"/>
    </xf>
    <xf numFmtId="4" fontId="26" fillId="0" borderId="30" xfId="14" applyNumberFormat="1" applyFont="1" applyBorder="1" applyAlignment="1" applyProtection="1">
      <alignment horizontal="right"/>
      <protection hidden="1"/>
    </xf>
    <xf numFmtId="4" fontId="26" fillId="0" borderId="17" xfId="14" applyNumberFormat="1" applyFont="1" applyBorder="1" applyAlignment="1" applyProtection="1">
      <alignment horizontal="right"/>
      <protection hidden="1"/>
    </xf>
    <xf numFmtId="4" fontId="26" fillId="0" borderId="32" xfId="14" applyNumberFormat="1" applyFont="1" applyBorder="1" applyAlignment="1" applyProtection="1">
      <alignment horizontal="right"/>
      <protection hidden="1"/>
    </xf>
    <xf numFmtId="4" fontId="26" fillId="0" borderId="10" xfId="14" applyNumberFormat="1" applyFont="1" applyBorder="1" applyAlignment="1" applyProtection="1">
      <alignment horizontal="right"/>
      <protection hidden="1"/>
    </xf>
    <xf numFmtId="4" fontId="26" fillId="0" borderId="33" xfId="14" applyNumberFormat="1" applyFont="1" applyBorder="1" applyAlignment="1" applyProtection="1">
      <alignment horizontal="right"/>
      <protection hidden="1"/>
    </xf>
    <xf numFmtId="4" fontId="17" fillId="0" borderId="7" xfId="12" applyNumberFormat="1" applyFont="1" applyBorder="1" applyProtection="1">
      <protection hidden="1"/>
    </xf>
    <xf numFmtId="4" fontId="17" fillId="0" borderId="34" xfId="12" applyNumberFormat="1" applyFont="1" applyBorder="1" applyProtection="1">
      <protection hidden="1"/>
    </xf>
    <xf numFmtId="4" fontId="17" fillId="0" borderId="17" xfId="12" applyNumberFormat="1" applyFont="1" applyBorder="1" applyProtection="1">
      <protection hidden="1"/>
    </xf>
    <xf numFmtId="4" fontId="17" fillId="0" borderId="32" xfId="12" applyNumberFormat="1" applyFont="1" applyBorder="1" applyProtection="1">
      <protection hidden="1"/>
    </xf>
    <xf numFmtId="4" fontId="26" fillId="0" borderId="17" xfId="11" applyNumberFormat="1" applyFont="1" applyBorder="1" applyAlignment="1" applyProtection="1">
      <alignment horizontal="right" vertical="center"/>
      <protection hidden="1"/>
    </xf>
    <xf numFmtId="4" fontId="26" fillId="0" borderId="32" xfId="11" applyNumberFormat="1" applyFont="1" applyBorder="1" applyAlignment="1" applyProtection="1">
      <alignment horizontal="right" vertical="center"/>
      <protection hidden="1"/>
    </xf>
    <xf numFmtId="4" fontId="17" fillId="0" borderId="17" xfId="14" applyNumberFormat="1" applyFont="1" applyBorder="1" applyAlignment="1" applyProtection="1">
      <alignment horizontal="right"/>
      <protection hidden="1"/>
    </xf>
    <xf numFmtId="4" fontId="17" fillId="0" borderId="32" xfId="14" applyNumberFormat="1" applyFont="1" applyBorder="1" applyAlignment="1" applyProtection="1">
      <alignment horizontal="right"/>
      <protection hidden="1"/>
    </xf>
    <xf numFmtId="4" fontId="17" fillId="0" borderId="10" xfId="14" applyNumberFormat="1" applyFont="1" applyBorder="1" applyAlignment="1" applyProtection="1">
      <alignment horizontal="right"/>
      <protection hidden="1"/>
    </xf>
    <xf numFmtId="4" fontId="17" fillId="0" borderId="33" xfId="14" applyNumberFormat="1" applyFont="1" applyBorder="1" applyAlignment="1" applyProtection="1">
      <alignment horizontal="right"/>
      <protection hidden="1"/>
    </xf>
    <xf numFmtId="4" fontId="26" fillId="0" borderId="27" xfId="14" applyNumberFormat="1" applyFont="1" applyBorder="1" applyAlignment="1" applyProtection="1">
      <alignment horizontal="right"/>
      <protection hidden="1"/>
    </xf>
    <xf numFmtId="3" fontId="17" fillId="0" borderId="18" xfId="12" applyNumberFormat="1" applyFont="1" applyBorder="1" applyAlignment="1" applyProtection="1">
      <alignment horizontal="left"/>
      <protection hidden="1"/>
    </xf>
    <xf numFmtId="3" fontId="17" fillId="0" borderId="31" xfId="12" applyNumberFormat="1" applyFont="1" applyBorder="1" applyAlignment="1" applyProtection="1">
      <alignment horizontal="left"/>
      <protection hidden="1"/>
    </xf>
    <xf numFmtId="4" fontId="17" fillId="0" borderId="10" xfId="12" quotePrefix="1" applyNumberFormat="1" applyFont="1" applyBorder="1" applyProtection="1">
      <protection hidden="1"/>
    </xf>
    <xf numFmtId="4" fontId="17" fillId="0" borderId="33" xfId="12" quotePrefix="1" applyNumberFormat="1" applyFont="1" applyBorder="1" applyProtection="1">
      <protection hidden="1"/>
    </xf>
    <xf numFmtId="4" fontId="26" fillId="0" borderId="1" xfId="11" applyNumberFormat="1" applyFont="1" applyBorder="1" applyAlignment="1" applyProtection="1">
      <alignment horizontal="right"/>
      <protection hidden="1"/>
    </xf>
    <xf numFmtId="4" fontId="17" fillId="0" borderId="9" xfId="12" applyNumberFormat="1" applyFont="1" applyBorder="1" applyProtection="1">
      <protection hidden="1"/>
    </xf>
    <xf numFmtId="4" fontId="26" fillId="0" borderId="1" xfId="14" applyNumberFormat="1" applyFont="1" applyBorder="1" applyAlignment="1" applyProtection="1">
      <alignment horizontal="right"/>
      <protection hidden="1"/>
    </xf>
    <xf numFmtId="4" fontId="26" fillId="0" borderId="9" xfId="14" applyNumberFormat="1" applyFont="1" applyBorder="1" applyAlignment="1" applyProtection="1">
      <alignment horizontal="right"/>
      <protection hidden="1"/>
    </xf>
    <xf numFmtId="4" fontId="17" fillId="0" borderId="0" xfId="12" applyNumberFormat="1" applyFont="1" applyProtection="1">
      <protection hidden="1"/>
    </xf>
    <xf numFmtId="4" fontId="17" fillId="0" borderId="0" xfId="12" quotePrefix="1" applyNumberFormat="1" applyFont="1" applyProtection="1">
      <protection hidden="1"/>
    </xf>
    <xf numFmtId="4" fontId="26" fillId="0" borderId="9" xfId="11" applyNumberFormat="1" applyFont="1" applyBorder="1" applyAlignment="1" applyProtection="1">
      <alignment horizontal="right"/>
      <protection hidden="1"/>
    </xf>
    <xf numFmtId="4" fontId="17" fillId="0" borderId="1" xfId="12" applyNumberFormat="1" applyFont="1" applyBorder="1" applyProtection="1">
      <protection hidden="1"/>
    </xf>
    <xf numFmtId="4" fontId="17" fillId="0" borderId="1" xfId="14" applyNumberFormat="1" applyFont="1" applyBorder="1" applyAlignment="1" applyProtection="1">
      <alignment horizontal="right"/>
      <protection hidden="1"/>
    </xf>
    <xf numFmtId="4" fontId="17" fillId="0" borderId="9" xfId="14" applyNumberFormat="1" applyFont="1" applyBorder="1" applyAlignment="1" applyProtection="1">
      <alignment horizontal="right"/>
      <protection hidden="1"/>
    </xf>
    <xf numFmtId="4" fontId="26" fillId="0" borderId="1" xfId="11" applyNumberFormat="1" applyFont="1" applyBorder="1" applyAlignment="1" applyProtection="1">
      <alignment horizontal="right" vertical="center"/>
      <protection hidden="1"/>
    </xf>
    <xf numFmtId="4" fontId="17" fillId="0" borderId="9" xfId="12" quotePrefix="1" applyNumberFormat="1" applyFont="1" applyBorder="1" applyProtection="1">
      <protection hidden="1"/>
    </xf>
    <xf numFmtId="0" fontId="18" fillId="0" borderId="11" xfId="12" applyFont="1" applyBorder="1" applyAlignment="1" applyProtection="1">
      <alignment horizontal="center" vertical="center"/>
      <protection hidden="1"/>
    </xf>
    <xf numFmtId="0" fontId="18" fillId="0" borderId="12" xfId="12" applyFont="1" applyBorder="1" applyAlignment="1" applyProtection="1">
      <alignment horizontal="center" vertical="center"/>
      <protection hidden="1"/>
    </xf>
    <xf numFmtId="0" fontId="18" fillId="0" borderId="13" xfId="12" applyFont="1" applyBorder="1" applyAlignment="1" applyProtection="1">
      <alignment horizontal="center" vertical="center"/>
      <protection hidden="1"/>
    </xf>
    <xf numFmtId="0" fontId="18" fillId="0" borderId="18" xfId="12" applyFont="1" applyBorder="1" applyAlignment="1" applyProtection="1">
      <alignment horizontal="center" vertical="center"/>
      <protection hidden="1"/>
    </xf>
    <xf numFmtId="0" fontId="18" fillId="0" borderId="29" xfId="12" applyFont="1" applyBorder="1" applyAlignment="1" applyProtection="1">
      <alignment horizontal="center" vertical="center"/>
      <protection hidden="1"/>
    </xf>
    <xf numFmtId="0" fontId="18" fillId="0" borderId="7" xfId="12" applyFont="1" applyBorder="1" applyAlignment="1" applyProtection="1">
      <alignment horizontal="center" vertical="center"/>
      <protection hidden="1"/>
    </xf>
    <xf numFmtId="0" fontId="18" fillId="0" borderId="0" xfId="12" applyFont="1" applyAlignment="1" applyProtection="1">
      <alignment horizontal="center" vertical="center"/>
      <protection hidden="1"/>
    </xf>
    <xf numFmtId="0" fontId="18" fillId="0" borderId="26" xfId="12" applyFont="1" applyBorder="1" applyAlignment="1" applyProtection="1">
      <alignment horizontal="center" vertical="center"/>
      <protection hidden="1"/>
    </xf>
    <xf numFmtId="0" fontId="18" fillId="0" borderId="27" xfId="12" applyFont="1" applyBorder="1" applyAlignment="1" applyProtection="1">
      <alignment horizontal="center" vertical="center"/>
      <protection hidden="1"/>
    </xf>
    <xf numFmtId="0" fontId="18" fillId="0" borderId="31" xfId="12" applyFont="1" applyBorder="1" applyAlignment="1" applyProtection="1">
      <alignment horizontal="center" vertical="center"/>
      <protection hidden="1"/>
    </xf>
    <xf numFmtId="0" fontId="18" fillId="0" borderId="34" xfId="12" applyFont="1" applyBorder="1" applyAlignment="1" applyProtection="1">
      <alignment horizontal="center" vertical="center"/>
      <protection hidden="1"/>
    </xf>
    <xf numFmtId="0" fontId="18" fillId="0" borderId="30" xfId="12" applyFont="1" applyBorder="1" applyAlignment="1" applyProtection="1">
      <alignment horizontal="center" vertical="center"/>
      <protection hidden="1"/>
    </xf>
    <xf numFmtId="0" fontId="18" fillId="0" borderId="0" xfId="12" applyFont="1" applyAlignment="1">
      <alignment horizontal="left" vertical="center" wrapText="1"/>
    </xf>
    <xf numFmtId="0" fontId="18" fillId="0" borderId="34" xfId="12" applyFont="1" applyBorder="1" applyAlignment="1">
      <alignment horizontal="left" vertical="center" wrapText="1"/>
    </xf>
    <xf numFmtId="3" fontId="17" fillId="0" borderId="29" xfId="12" applyNumberFormat="1" applyFont="1" applyBorder="1" applyAlignment="1" applyProtection="1">
      <alignment horizontal="left"/>
      <protection hidden="1"/>
    </xf>
    <xf numFmtId="4" fontId="18" fillId="0" borderId="27" xfId="14" applyNumberFormat="1" applyFont="1" applyBorder="1" applyAlignment="1" applyProtection="1">
      <alignment horizontal="right"/>
      <protection hidden="1"/>
    </xf>
    <xf numFmtId="4" fontId="18" fillId="0" borderId="30" xfId="14" applyNumberFormat="1" applyFont="1" applyBorder="1" applyAlignment="1" applyProtection="1">
      <alignment horizontal="right"/>
      <protection hidden="1"/>
    </xf>
    <xf numFmtId="4" fontId="18" fillId="0" borderId="17" xfId="14" applyNumberFormat="1" applyFont="1" applyBorder="1" applyAlignment="1" applyProtection="1">
      <alignment horizontal="right"/>
      <protection hidden="1"/>
    </xf>
    <xf numFmtId="4" fontId="18" fillId="0" borderId="32" xfId="14" applyNumberFormat="1" applyFont="1" applyBorder="1" applyAlignment="1" applyProtection="1">
      <alignment horizontal="right"/>
      <protection hidden="1"/>
    </xf>
    <xf numFmtId="4" fontId="18" fillId="0" borderId="9" xfId="14" applyNumberFormat="1" applyFont="1" applyBorder="1" applyAlignment="1" applyProtection="1">
      <alignment horizontal="right"/>
      <protection hidden="1"/>
    </xf>
    <xf numFmtId="4" fontId="18" fillId="0" borderId="33" xfId="14" applyNumberFormat="1" applyFont="1" applyBorder="1" applyAlignment="1" applyProtection="1">
      <alignment horizontal="right"/>
      <protection hidden="1"/>
    </xf>
    <xf numFmtId="4" fontId="17" fillId="0" borderId="0" xfId="14" applyNumberFormat="1" applyFont="1" applyProtection="1">
      <protection hidden="1"/>
    </xf>
    <xf numFmtId="4" fontId="17" fillId="0" borderId="34" xfId="14" applyNumberFormat="1" applyFont="1" applyBorder="1" applyProtection="1">
      <protection hidden="1"/>
    </xf>
    <xf numFmtId="4" fontId="17" fillId="0" borderId="0" xfId="14" quotePrefix="1" applyNumberFormat="1" applyFont="1" applyAlignment="1" applyProtection="1">
      <alignment horizontal="right"/>
      <protection hidden="1"/>
    </xf>
    <xf numFmtId="4" fontId="17" fillId="0" borderId="34" xfId="14" quotePrefix="1" applyNumberFormat="1" applyFont="1" applyBorder="1" applyAlignment="1" applyProtection="1">
      <alignment horizontal="right"/>
      <protection hidden="1"/>
    </xf>
    <xf numFmtId="4" fontId="17" fillId="0" borderId="0" xfId="14" applyNumberFormat="1" applyFont="1" applyAlignment="1" applyProtection="1">
      <alignment horizontal="right"/>
      <protection hidden="1"/>
    </xf>
    <xf numFmtId="4" fontId="17" fillId="0" borderId="34" xfId="14" applyNumberFormat="1" applyFont="1" applyBorder="1" applyAlignment="1" applyProtection="1">
      <alignment horizontal="right"/>
      <protection hidden="1"/>
    </xf>
    <xf numFmtId="4" fontId="18" fillId="0" borderId="1" xfId="14" applyNumberFormat="1" applyFont="1" applyBorder="1" applyAlignment="1" applyProtection="1">
      <alignment horizontal="right"/>
      <protection hidden="1"/>
    </xf>
    <xf numFmtId="4" fontId="18" fillId="0" borderId="26" xfId="14" applyNumberFormat="1" applyFont="1" applyBorder="1" applyAlignment="1" applyProtection="1">
      <alignment horizontal="right"/>
      <protection hidden="1"/>
    </xf>
    <xf numFmtId="4" fontId="18" fillId="0" borderId="28" xfId="14" applyNumberFormat="1" applyFont="1" applyBorder="1" applyAlignment="1" applyProtection="1">
      <alignment horizontal="right"/>
      <protection hidden="1"/>
    </xf>
    <xf numFmtId="3" fontId="17" fillId="0" borderId="29" xfId="14" applyNumberFormat="1" applyFont="1" applyBorder="1" applyAlignment="1" applyProtection="1">
      <alignment horizontal="left"/>
      <protection hidden="1"/>
    </xf>
    <xf numFmtId="3" fontId="17" fillId="0" borderId="31" xfId="14" applyNumberFormat="1" applyFont="1" applyBorder="1" applyAlignment="1" applyProtection="1">
      <alignment horizontal="left"/>
      <protection hidden="1"/>
    </xf>
    <xf numFmtId="4" fontId="18" fillId="0" borderId="1" xfId="9" applyNumberFormat="1" applyFont="1" applyBorder="1" applyProtection="1">
      <protection hidden="1"/>
    </xf>
    <xf numFmtId="4" fontId="18" fillId="0" borderId="32" xfId="9" applyNumberFormat="1" applyFont="1" applyBorder="1" applyProtection="1">
      <protection hidden="1"/>
    </xf>
    <xf numFmtId="4" fontId="17" fillId="0" borderId="9" xfId="14" applyNumberFormat="1" applyFont="1" applyBorder="1" applyProtection="1">
      <protection hidden="1"/>
    </xf>
    <xf numFmtId="4" fontId="17" fillId="0" borderId="33" xfId="14" applyNumberFormat="1" applyFont="1" applyBorder="1" applyProtection="1">
      <protection hidden="1"/>
    </xf>
    <xf numFmtId="4" fontId="17" fillId="0" borderId="9" xfId="14" quotePrefix="1" applyNumberFormat="1" applyFont="1" applyBorder="1" applyAlignment="1" applyProtection="1">
      <alignment horizontal="right"/>
      <protection hidden="1"/>
    </xf>
    <xf numFmtId="4" fontId="17" fillId="0" borderId="33" xfId="14" quotePrefix="1" applyNumberFormat="1" applyFont="1" applyBorder="1" applyAlignment="1" applyProtection="1">
      <alignment horizontal="right"/>
      <protection hidden="1"/>
    </xf>
    <xf numFmtId="4" fontId="17" fillId="0" borderId="2" xfId="14" applyNumberFormat="1" applyFont="1" applyBorder="1" applyAlignment="1" applyProtection="1">
      <alignment horizontal="right"/>
      <protection hidden="1"/>
    </xf>
    <xf numFmtId="4" fontId="18" fillId="0" borderId="4" xfId="14" applyNumberFormat="1" applyFont="1" applyBorder="1" applyAlignment="1" applyProtection="1">
      <alignment horizontal="right"/>
      <protection hidden="1"/>
    </xf>
    <xf numFmtId="4" fontId="18" fillId="0" borderId="10" xfId="14" applyNumberFormat="1" applyFont="1" applyBorder="1" applyAlignment="1" applyProtection="1">
      <alignment horizontal="right"/>
      <protection hidden="1"/>
    </xf>
    <xf numFmtId="4" fontId="18" fillId="0" borderId="2" xfId="14" applyNumberFormat="1" applyFont="1" applyBorder="1" applyAlignment="1" applyProtection="1">
      <alignment horizontal="right"/>
      <protection hidden="1"/>
    </xf>
    <xf numFmtId="4" fontId="17" fillId="0" borderId="7" xfId="14" applyNumberFormat="1" applyFont="1" applyBorder="1" applyProtection="1">
      <protection hidden="1"/>
    </xf>
    <xf numFmtId="4" fontId="17" fillId="0" borderId="3" xfId="14" applyNumberFormat="1" applyFont="1" applyBorder="1" applyProtection="1">
      <protection hidden="1"/>
    </xf>
    <xf numFmtId="4" fontId="17" fillId="0" borderId="7" xfId="14" quotePrefix="1" applyNumberFormat="1" applyFont="1" applyBorder="1" applyAlignment="1" applyProtection="1">
      <alignment horizontal="right"/>
      <protection hidden="1"/>
    </xf>
    <xf numFmtId="4" fontId="17" fillId="0" borderId="3" xfId="14" quotePrefix="1" applyNumberFormat="1" applyFont="1" applyBorder="1" applyAlignment="1" applyProtection="1">
      <alignment horizontal="right"/>
      <protection hidden="1"/>
    </xf>
    <xf numFmtId="4" fontId="17" fillId="0" borderId="7" xfId="14" applyNumberFormat="1" applyFont="1" applyBorder="1" applyAlignment="1" applyProtection="1">
      <alignment horizontal="right"/>
      <protection hidden="1"/>
    </xf>
    <xf numFmtId="4" fontId="17" fillId="0" borderId="3" xfId="14" applyNumberFormat="1" applyFont="1" applyBorder="1" applyAlignment="1" applyProtection="1">
      <alignment horizontal="right"/>
      <protection hidden="1"/>
    </xf>
    <xf numFmtId="4" fontId="17" fillId="0" borderId="10" xfId="14" quotePrefix="1" applyNumberFormat="1" applyFont="1" applyBorder="1" applyAlignment="1" applyProtection="1">
      <alignment horizontal="right"/>
      <protection hidden="1"/>
    </xf>
    <xf numFmtId="4" fontId="17" fillId="0" borderId="2" xfId="14" quotePrefix="1" applyNumberFormat="1" applyFont="1" applyBorder="1" applyAlignment="1" applyProtection="1">
      <alignment horizontal="right"/>
      <protection hidden="1"/>
    </xf>
    <xf numFmtId="0" fontId="18" fillId="0" borderId="0" xfId="14" applyFont="1" applyAlignment="1" applyProtection="1">
      <alignment horizontal="left" vertical="center" wrapText="1"/>
      <protection hidden="1"/>
    </xf>
    <xf numFmtId="0" fontId="18" fillId="0" borderId="34" xfId="14" applyFont="1" applyBorder="1" applyAlignment="1" applyProtection="1">
      <alignment horizontal="left" vertical="center" wrapText="1"/>
      <protection hidden="1"/>
    </xf>
    <xf numFmtId="0" fontId="17" fillId="0" borderId="0" xfId="14" applyFont="1" applyAlignment="1" applyProtection="1">
      <alignment horizontal="left" vertical="center" wrapText="1"/>
      <protection hidden="1"/>
    </xf>
    <xf numFmtId="0" fontId="17" fillId="0" borderId="34" xfId="14" applyFont="1" applyBorder="1" applyAlignment="1" applyProtection="1">
      <alignment horizontal="left" vertical="center" wrapText="1"/>
      <protection hidden="1"/>
    </xf>
    <xf numFmtId="169" fontId="18" fillId="0" borderId="11" xfId="14" applyNumberFormat="1" applyFont="1" applyBorder="1" applyAlignment="1" applyProtection="1">
      <alignment horizontal="center" vertical="center"/>
      <protection hidden="1"/>
    </xf>
    <xf numFmtId="169" fontId="18" fillId="0" borderId="12" xfId="14" applyNumberFormat="1" applyFont="1" applyBorder="1" applyAlignment="1" applyProtection="1">
      <alignment horizontal="center" vertical="center"/>
      <protection hidden="1"/>
    </xf>
    <xf numFmtId="0" fontId="18" fillId="0" borderId="18" xfId="14" applyFont="1" applyBorder="1" applyAlignment="1" applyProtection="1">
      <alignment horizontal="center" vertical="center"/>
      <protection hidden="1"/>
    </xf>
    <xf numFmtId="0" fontId="18" fillId="0" borderId="19" xfId="14" applyFont="1" applyBorder="1" applyAlignment="1" applyProtection="1">
      <alignment horizontal="center" vertical="center"/>
      <protection hidden="1"/>
    </xf>
    <xf numFmtId="0" fontId="18" fillId="0" borderId="7" xfId="14" applyFont="1" applyBorder="1" applyAlignment="1" applyProtection="1">
      <alignment horizontal="center" vertical="center"/>
      <protection hidden="1"/>
    </xf>
    <xf numFmtId="0" fontId="18" fillId="0" borderId="3" xfId="14" applyFont="1" applyBorder="1" applyAlignment="1" applyProtection="1">
      <alignment horizontal="center" vertical="center"/>
      <protection hidden="1"/>
    </xf>
    <xf numFmtId="0" fontId="18" fillId="0" borderId="26" xfId="14" applyFont="1" applyBorder="1" applyAlignment="1" applyProtection="1">
      <alignment horizontal="center" vertical="center"/>
      <protection hidden="1"/>
    </xf>
    <xf numFmtId="0" fontId="18" fillId="0" borderId="28" xfId="14" applyFont="1" applyBorder="1" applyAlignment="1" applyProtection="1">
      <alignment horizontal="center" vertical="center"/>
      <protection hidden="1"/>
    </xf>
    <xf numFmtId="0" fontId="18" fillId="0" borderId="29" xfId="14" applyFont="1" applyBorder="1" applyAlignment="1" applyProtection="1">
      <alignment horizontal="center" vertical="center"/>
      <protection hidden="1"/>
    </xf>
    <xf numFmtId="0" fontId="18" fillId="0" borderId="31" xfId="14" applyFont="1" applyBorder="1" applyAlignment="1" applyProtection="1">
      <alignment horizontal="center" vertical="center"/>
      <protection hidden="1"/>
    </xf>
    <xf numFmtId="0" fontId="18" fillId="0" borderId="0" xfId="14" applyFont="1" applyAlignment="1" applyProtection="1">
      <alignment horizontal="center" vertical="center"/>
      <protection hidden="1"/>
    </xf>
    <xf numFmtId="0" fontId="18" fillId="0" borderId="34" xfId="14" applyFont="1" applyBorder="1" applyAlignment="1" applyProtection="1">
      <alignment horizontal="center" vertical="center"/>
      <protection hidden="1"/>
    </xf>
    <xf numFmtId="0" fontId="18" fillId="0" borderId="27" xfId="14" applyFont="1" applyBorder="1" applyAlignment="1" applyProtection="1">
      <alignment horizontal="center" vertical="center"/>
      <protection hidden="1"/>
    </xf>
    <xf numFmtId="0" fontId="18" fillId="0" borderId="30" xfId="14" applyFont="1" applyBorder="1" applyAlignment="1" applyProtection="1">
      <alignment horizontal="center" vertical="center"/>
      <protection hidden="1"/>
    </xf>
    <xf numFmtId="3" fontId="17" fillId="0" borderId="18" xfId="14" applyNumberFormat="1" applyFont="1" applyBorder="1" applyAlignment="1" applyProtection="1">
      <alignment horizontal="left"/>
      <protection hidden="1"/>
    </xf>
    <xf numFmtId="3" fontId="17" fillId="0" borderId="19" xfId="14" applyNumberFormat="1" applyFont="1" applyBorder="1" applyAlignment="1" applyProtection="1">
      <alignment horizontal="left"/>
      <protection hidden="1"/>
    </xf>
    <xf numFmtId="4" fontId="18" fillId="0" borderId="17" xfId="9" applyNumberFormat="1" applyFont="1" applyBorder="1" applyProtection="1">
      <protection hidden="1"/>
    </xf>
    <xf numFmtId="4" fontId="18" fillId="0" borderId="4" xfId="9" applyNumberFormat="1" applyFont="1" applyBorder="1" applyProtection="1">
      <protection hidden="1"/>
    </xf>
    <xf numFmtId="4" fontId="17" fillId="0" borderId="10" xfId="14" applyNumberFormat="1" applyFont="1" applyBorder="1" applyProtection="1">
      <protection hidden="1"/>
    </xf>
    <xf numFmtId="4" fontId="17" fillId="0" borderId="2" xfId="14" applyNumberFormat="1" applyFont="1" applyBorder="1" applyProtection="1">
      <protection hidden="1"/>
    </xf>
    <xf numFmtId="0" fontId="17" fillId="24" borderId="7" xfId="0" applyFont="1" applyFill="1" applyBorder="1" applyAlignment="1">
      <alignment vertical="center"/>
    </xf>
    <xf numFmtId="0" fontId="17" fillId="24" borderId="0" xfId="0" applyFont="1" applyFill="1" applyAlignment="1">
      <alignment vertical="center"/>
    </xf>
    <xf numFmtId="0" fontId="17" fillId="24" borderId="3" xfId="0" applyFont="1" applyFill="1" applyBorder="1" applyAlignment="1">
      <alignment vertical="center"/>
    </xf>
    <xf numFmtId="0" fontId="17" fillId="24" borderId="7" xfId="0" applyFont="1" applyFill="1" applyBorder="1"/>
    <xf numFmtId="0" fontId="17" fillId="24" borderId="0" xfId="0" applyFont="1" applyFill="1"/>
    <xf numFmtId="0" fontId="17" fillId="24" borderId="3" xfId="0" applyFont="1" applyFill="1" applyBorder="1"/>
    <xf numFmtId="0" fontId="17" fillId="24" borderId="17" xfId="0" applyFont="1" applyFill="1" applyBorder="1"/>
    <xf numFmtId="0" fontId="17" fillId="24" borderId="1" xfId="0" applyFont="1" applyFill="1" applyBorder="1"/>
    <xf numFmtId="0" fontId="17" fillId="24" borderId="4" xfId="0" applyFont="1" applyFill="1" applyBorder="1"/>
    <xf numFmtId="0" fontId="19" fillId="24" borderId="7" xfId="0" applyFont="1" applyFill="1" applyBorder="1" applyAlignment="1">
      <alignment vertical="center"/>
    </xf>
    <xf numFmtId="0" fontId="19" fillId="24" borderId="0" xfId="0" applyFont="1" applyFill="1" applyAlignment="1">
      <alignment vertical="center"/>
    </xf>
    <xf numFmtId="0" fontId="19" fillId="24" borderId="3" xfId="0" applyFont="1" applyFill="1" applyBorder="1" applyAlignment="1">
      <alignment vertical="center"/>
    </xf>
    <xf numFmtId="0" fontId="22" fillId="24" borderId="7" xfId="0" applyFont="1" applyFill="1" applyBorder="1" applyAlignment="1">
      <alignment vertical="center"/>
    </xf>
    <xf numFmtId="0" fontId="22" fillId="24" borderId="0" xfId="0" applyFont="1" applyFill="1" applyAlignment="1">
      <alignment vertical="center"/>
    </xf>
    <xf numFmtId="0" fontId="22" fillId="24" borderId="3" xfId="0" applyFont="1" applyFill="1" applyBorder="1" applyAlignment="1">
      <alignment vertical="center"/>
    </xf>
    <xf numFmtId="0" fontId="17" fillId="24" borderId="7" xfId="0" applyFont="1" applyFill="1" applyBorder="1" applyAlignment="1">
      <alignment vertical="center" wrapText="1"/>
    </xf>
    <xf numFmtId="0" fontId="17" fillId="24" borderId="0" xfId="0" applyFont="1" applyFill="1" applyAlignment="1">
      <alignment vertical="center" wrapText="1"/>
    </xf>
    <xf numFmtId="0" fontId="17" fillId="24" borderId="3" xfId="0" applyFont="1" applyFill="1" applyBorder="1" applyAlignment="1">
      <alignment vertical="center" wrapText="1"/>
    </xf>
    <xf numFmtId="0" fontId="20" fillId="24" borderId="7" xfId="0" applyFont="1" applyFill="1" applyBorder="1" applyAlignment="1">
      <alignment vertical="center"/>
    </xf>
    <xf numFmtId="0" fontId="20" fillId="24" borderId="0" xfId="0" applyFont="1" applyFill="1" applyAlignment="1">
      <alignment vertical="center"/>
    </xf>
    <xf numFmtId="0" fontId="20" fillId="24" borderId="3" xfId="0" applyFont="1" applyFill="1" applyBorder="1" applyAlignment="1">
      <alignment vertical="center"/>
    </xf>
    <xf numFmtId="0" fontId="17" fillId="24" borderId="10" xfId="0" applyFont="1" applyFill="1" applyBorder="1" applyAlignment="1">
      <alignment vertical="center"/>
    </xf>
    <xf numFmtId="0" fontId="17" fillId="24" borderId="9" xfId="0" applyFont="1" applyFill="1" applyBorder="1" applyAlignment="1">
      <alignment vertical="center"/>
    </xf>
    <xf numFmtId="0" fontId="17" fillId="24" borderId="2" xfId="0" applyFont="1" applyFill="1" applyBorder="1" applyAlignment="1">
      <alignment vertical="center"/>
    </xf>
    <xf numFmtId="0" fontId="17" fillId="0" borderId="0" xfId="0" applyFont="1" applyAlignment="1">
      <alignment horizontal="justify" vertical="center" wrapText="1"/>
    </xf>
    <xf numFmtId="0" fontId="17" fillId="0" borderId="0" xfId="0" applyFont="1" applyAlignment="1">
      <alignment vertical="center" wrapText="1"/>
    </xf>
  </cellXfs>
  <cellStyles count="18">
    <cellStyle name="Euro" xfId="1" xr:uid="{00000000-0005-0000-0000-000000000000}"/>
    <cellStyle name="Euro 2" xfId="2" xr:uid="{00000000-0005-0000-0000-000001000000}"/>
    <cellStyle name="Euro 2 2" xfId="3" xr:uid="{00000000-0005-0000-0000-000002000000}"/>
    <cellStyle name="Euro 3" xfId="4" xr:uid="{00000000-0005-0000-0000-000003000000}"/>
    <cellStyle name="Milliers" xfId="5" builtinId="3"/>
    <cellStyle name="Milliers 2" xfId="6" xr:uid="{00000000-0005-0000-0000-000005000000}"/>
    <cellStyle name="Milliers 2 2" xfId="7" xr:uid="{00000000-0005-0000-0000-000006000000}"/>
    <cellStyle name="Milliers 3" xfId="8" xr:uid="{00000000-0005-0000-0000-000007000000}"/>
    <cellStyle name="Milliers_PRODUITS" xfId="9" xr:uid="{00000000-0005-0000-0000-000008000000}"/>
    <cellStyle name="Normal" xfId="0" builtinId="0"/>
    <cellStyle name="Normal 2" xfId="10" xr:uid="{00000000-0005-0000-0000-00000A000000}"/>
    <cellStyle name="Normal_ACTIF_1" xfId="11" xr:uid="{00000000-0005-0000-0000-00000B000000}"/>
    <cellStyle name="Normal_CHARGES" xfId="12" xr:uid="{00000000-0005-0000-0000-00000C000000}"/>
    <cellStyle name="Normal_PASSIF" xfId="13" xr:uid="{00000000-0005-0000-0000-00000D000000}"/>
    <cellStyle name="Normal_PRODUITS" xfId="14" xr:uid="{00000000-0005-0000-0000-00000E000000}"/>
    <cellStyle name="Pourcentage 2" xfId="15" xr:uid="{00000000-0005-0000-0000-00000F000000}"/>
    <cellStyle name="Pourcentage 2 2" xfId="16" xr:uid="{00000000-0005-0000-0000-000010000000}"/>
    <cellStyle name="Pourcentage 3" xfId="17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Résultat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de l'exercice propre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34064046529821E-2"/>
          <c:y val="0.10728083209509658"/>
          <c:w val="0.7019660663367403"/>
          <c:h val="0.79173848439821692"/>
        </c:manualLayout>
      </c:layout>
      <c:barChart>
        <c:barDir val="col"/>
        <c:grouping val="clustered"/>
        <c:varyColors val="0"/>
        <c:ser>
          <c:idx val="2"/>
          <c:order val="0"/>
          <c:tx>
            <c:v>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DF5-4F04-B195-D9FC0B134044}"/>
            </c:ext>
          </c:extLst>
        </c:ser>
        <c:ser>
          <c:idx val="0"/>
          <c:order val="1"/>
          <c:tx>
            <c:v>Ordinaire</c:v>
          </c:tx>
          <c:spPr>
            <a:solidFill>
              <a:srgbClr val="92CDDC"/>
            </a:solidFill>
            <a:ln w="22225">
              <a:solidFill>
                <a:srgbClr val="92CDDC"/>
              </a:solidFill>
            </a:ln>
          </c:spPr>
          <c:invertIfNegative val="0"/>
          <c:cat>
            <c:numRef>
              <c:f>(Résultats!$H$8,Résultats!$K$8,Résultats!$N$8,Résultats!$Q$8,Résultats!$T$8)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(Résultats!$H$9,Résultats!$K$9,Résultats!$N$9,Résultats!$Q$9,Résultats!$T$9)</c:f>
              <c:numCache>
                <c:formatCode>#,##0_ ;\-#,##0\ </c:formatCode>
                <c:ptCount val="5"/>
                <c:pt idx="0">
                  <c:v>528754.37999999989</c:v>
                </c:pt>
                <c:pt idx="1">
                  <c:v>633092.04999999981</c:v>
                </c:pt>
                <c:pt idx="2">
                  <c:v>536403.0700000003</c:v>
                </c:pt>
                <c:pt idx="3">
                  <c:v>623529.09999999963</c:v>
                </c:pt>
                <c:pt idx="4">
                  <c:v>1371555.5600000005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F5-4F04-B195-D9FC0B134044}"/>
            </c:ext>
          </c:extLst>
        </c:ser>
        <c:ser>
          <c:idx val="3"/>
          <c:order val="2"/>
          <c:tx>
            <c:v> 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DF5-4F04-B195-D9FC0B134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29226128"/>
        <c:axId val="1"/>
      </c:barChart>
      <c:catAx>
        <c:axId val="182922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829226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206340028230809"/>
          <c:y val="0.95840881702565772"/>
          <c:w val="0.28726625947129991"/>
          <c:h val="3.8377461361163427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Résultat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global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89564092672855E-2"/>
          <c:y val="0.10728083209509658"/>
          <c:w val="0.70175134448251608"/>
          <c:h val="0.79768202080237738"/>
        </c:manualLayout>
      </c:layout>
      <c:barChart>
        <c:barDir val="col"/>
        <c:grouping val="clustered"/>
        <c:varyColors val="0"/>
        <c:ser>
          <c:idx val="2"/>
          <c:order val="0"/>
          <c:tx>
            <c:v>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EC4-4439-9241-337919D5BB58}"/>
            </c:ext>
          </c:extLst>
        </c:ser>
        <c:ser>
          <c:idx val="0"/>
          <c:order val="1"/>
          <c:tx>
            <c:v>Ordinaire</c:v>
          </c:tx>
          <c:spPr>
            <a:solidFill>
              <a:srgbClr val="92CDDC"/>
            </a:solidFill>
            <a:ln w="22225">
              <a:solidFill>
                <a:srgbClr val="92CDDC"/>
              </a:solidFill>
            </a:ln>
            <a:effectLst/>
          </c:spPr>
          <c:invertIfNegative val="0"/>
          <c:cat>
            <c:numRef>
              <c:f>(Résultats!$H$8,Résultats!$K$8,Résultats!$N$8,Résultats!$Q$8,Résultats!$T$8)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(Résultats!$H$10,Résultats!$K$10,Résultats!$N$10,Résultats!$Q$10,Résultats!$T$10)</c:f>
              <c:numCache>
                <c:formatCode>#,##0_ ;\-#,##0\ </c:formatCode>
                <c:ptCount val="5"/>
                <c:pt idx="0">
                  <c:v>1976019.3600000003</c:v>
                </c:pt>
                <c:pt idx="1">
                  <c:v>1945848.1199999992</c:v>
                </c:pt>
                <c:pt idx="2">
                  <c:v>2087335.4000000004</c:v>
                </c:pt>
                <c:pt idx="3">
                  <c:v>1079121.830000001</c:v>
                </c:pt>
                <c:pt idx="4">
                  <c:v>2449965.7700000005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C4-4439-9241-337919D5BB58}"/>
            </c:ext>
          </c:extLst>
        </c:ser>
        <c:ser>
          <c:idx val="3"/>
          <c:order val="2"/>
          <c:tx>
            <c:v> 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EC4-4439-9241-337919D5B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29224048"/>
        <c:axId val="1"/>
      </c:barChart>
      <c:catAx>
        <c:axId val="182922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8292240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782091719803039"/>
          <c:y val="0.96173883539446114"/>
          <c:w val="0.28726625947129991"/>
          <c:h val="3.5143381965812966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Evolution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des recettes et des dépenses ordinaires (exercice propre)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819059623333002"/>
          <c:y val="2.9007262865530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697069327279108E-2"/>
          <c:y val="0.17370481698086496"/>
          <c:w val="0.88485852841201029"/>
          <c:h val="0.645225220810054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'Ordinaire GE'!$H$8</c:f>
              <c:strCache>
                <c:ptCount val="1"/>
                <c:pt idx="0">
                  <c:v>Dépenses ordinaires (engagements actés aux comptes)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numRef>
              <c:f>('Ordinaire GE'!$H$9,'Ordinaire GE'!$K$9,'Ordinaire GE'!$N$9,'Ordinaire GE'!$Q$9,'Ordinaire GE'!$T$9)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('Ordinaire GE'!$H$15,'Ordinaire GE'!$K$15,'Ordinaire GE'!$N$15,'Ordinaire GE'!$Q$15,'Ordinaire GE'!$T$15)</c:f>
              <c:numCache>
                <c:formatCode>_-* #,##0\ _€_-;\-* #,##0\ _€_-;_-* "-"??\ _€_-;_-@_-</c:formatCode>
                <c:ptCount val="5"/>
                <c:pt idx="0">
                  <c:v>4576475.1900000004</c:v>
                </c:pt>
                <c:pt idx="1">
                  <c:v>4561246.8500000006</c:v>
                </c:pt>
                <c:pt idx="2">
                  <c:v>4631643.3099999996</c:v>
                </c:pt>
                <c:pt idx="3">
                  <c:v>4811976.97</c:v>
                </c:pt>
                <c:pt idx="4">
                  <c:v>5656927.6799999997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0-4FAF-A832-02ED65A229C6}"/>
            </c:ext>
          </c:extLst>
        </c:ser>
        <c:ser>
          <c:idx val="1"/>
          <c:order val="1"/>
          <c:tx>
            <c:strRef>
              <c:f>'Ordinaire GE'!$H$20</c:f>
              <c:strCache>
                <c:ptCount val="1"/>
                <c:pt idx="0">
                  <c:v>Recettes ordinaires (Droits actés aux comptes)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invertIfNegative val="0"/>
          <c:cat>
            <c:numRef>
              <c:f>('Ordinaire GE'!$H$9,'Ordinaire GE'!$K$9,'Ordinaire GE'!$N$9,'Ordinaire GE'!$Q$9,'Ordinaire GE'!$T$9)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('Ordinaire GE'!$H$26,'Ordinaire GE'!$K$26,'Ordinaire GE'!$N$26,'Ordinaire GE'!$Q$26,'Ordinaire GE'!$T$26)</c:f>
              <c:numCache>
                <c:formatCode>_-* #,##0\ _€_-;\-* #,##0\ _€_-;_-* "-"??\ _€_-;_-@_-</c:formatCode>
                <c:ptCount val="5"/>
                <c:pt idx="0">
                  <c:v>5105229.57</c:v>
                </c:pt>
                <c:pt idx="1">
                  <c:v>5194338.9000000004</c:v>
                </c:pt>
                <c:pt idx="2">
                  <c:v>5168046.38</c:v>
                </c:pt>
                <c:pt idx="3">
                  <c:v>5435506.0699999994</c:v>
                </c:pt>
                <c:pt idx="4">
                  <c:v>7028483.2400000002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20-4FAF-A832-02ED65A22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221552"/>
        <c:axId val="1"/>
      </c:barChart>
      <c:catAx>
        <c:axId val="182922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8292215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251151471155485E-2"/>
          <c:y val="0.92207407511121242"/>
          <c:w val="0.93377966030872916"/>
          <c:h val="5.9141777412380969E-2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Evolution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des recettes et des dépenses extraordinaires (exercice propre)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819072278453137"/>
          <c:y val="3.5965504311961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697069327279108E-2"/>
          <c:y val="0.18100637730201083"/>
          <c:w val="0.88485852841201029"/>
          <c:h val="0.634880208672263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'Extraordinaire GE'!$H$8</c:f>
              <c:strCache>
                <c:ptCount val="1"/>
                <c:pt idx="0">
                  <c:v>Dépenses extraordinaires (engagements actés aux comptes)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numRef>
              <c:f>('Extraordinaire GE'!$H$9,'Extraordinaire GE'!$K$9,'Extraordinaire GE'!$N$9,'Extraordinaire GE'!$Q$9,'Extraordinaire GE'!$T$9)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('Extraordinaire GE'!$H$15,'Extraordinaire GE'!$K$15,'Extraordinaire GE'!$N$15,'Extraordinaire GE'!$Q$15,'Extraordinaire GE'!$T$15)</c:f>
              <c:numCache>
                <c:formatCode>_-* #,##0\ _€_-;\-* #,##0\ _€_-;_-* "-"??\ _€_-;_-@_-</c:formatCode>
                <c:ptCount val="5"/>
                <c:pt idx="0">
                  <c:v>646235.34</c:v>
                </c:pt>
                <c:pt idx="1">
                  <c:v>936814.6100000001</c:v>
                </c:pt>
                <c:pt idx="2">
                  <c:v>837599.71000000008</c:v>
                </c:pt>
                <c:pt idx="3">
                  <c:v>2128803.3699999996</c:v>
                </c:pt>
                <c:pt idx="4">
                  <c:v>551703.46000000008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9-4A8D-831C-0B2D36AF9C99}"/>
            </c:ext>
          </c:extLst>
        </c:ser>
        <c:ser>
          <c:idx val="1"/>
          <c:order val="1"/>
          <c:tx>
            <c:strRef>
              <c:f>'Extraordinaire GE'!$H$20</c:f>
              <c:strCache>
                <c:ptCount val="1"/>
                <c:pt idx="0">
                  <c:v>Recettes extraordinaires (Droits actés aux comptes)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invertIfNegative val="0"/>
          <c:cat>
            <c:numRef>
              <c:f>('Extraordinaire GE'!$H$9,'Extraordinaire GE'!$K$9,'Extraordinaire GE'!$N$9,'Extraordinaire GE'!$Q$9,'Extraordinaire GE'!$T$9)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('Extraordinaire GE'!$H$26,'Extraordinaire GE'!$K$26,'Extraordinaire GE'!$N$26,'Extraordinaire GE'!$Q$26,'Extraordinaire GE'!$T$26)</c:f>
              <c:numCache>
                <c:formatCode>_-* #,##0\ _€_-;\-* #,##0\ _€_-;_-* "-"??\ _€_-;_-@_-</c:formatCode>
                <c:ptCount val="5"/>
                <c:pt idx="0">
                  <c:v>305993.94</c:v>
                </c:pt>
                <c:pt idx="1">
                  <c:v>29717.65</c:v>
                </c:pt>
                <c:pt idx="2">
                  <c:v>679785.14</c:v>
                </c:pt>
                <c:pt idx="3">
                  <c:v>408208.57</c:v>
                </c:pt>
                <c:pt idx="4">
                  <c:v>1628797.62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A9-4A8D-831C-0B2D36AF9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9877104"/>
        <c:axId val="1"/>
      </c:barChart>
      <c:catAx>
        <c:axId val="127987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279877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251151471155485E-2"/>
          <c:y val="0.92351244585371994"/>
          <c:w val="0.93377966030872916"/>
          <c:h val="5.8049353739376683E-2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2196465</xdr:colOff>
      <xdr:row>5</xdr:row>
      <xdr:rowOff>133350</xdr:rowOff>
    </xdr:from>
    <xdr:to>
      <xdr:col>1</xdr:col>
      <xdr:colOff>2628866</xdr:colOff>
      <xdr:row>7</xdr:row>
      <xdr:rowOff>19050</xdr:rowOff>
    </xdr:to>
    <xdr:sp macro="[0]!enregistreinternet" textlink="">
      <xdr:nvSpPr>
        <xdr:cNvPr id="6145" name="Text Box 1">
          <a:extLst>
            <a:ext uri="{FF2B5EF4-FFF2-40B4-BE49-F238E27FC236}">
              <a16:creationId xmlns:a16="http://schemas.microsoft.com/office/drawing/2014/main" id="{8A37BDFC-C5E3-45CF-92BE-3AD6260F94CB}"/>
            </a:ext>
          </a:extLst>
        </xdr:cNvPr>
        <xdr:cNvSpPr txBox="1">
          <a:spLocks noChangeArrowheads="1"/>
        </xdr:cNvSpPr>
      </xdr:nvSpPr>
      <xdr:spPr bwMode="auto">
        <a:xfrm>
          <a:off x="2200275" y="942975"/>
          <a:ext cx="2647950" cy="209550"/>
        </a:xfrm>
        <a:prstGeom prst="rect">
          <a:avLst/>
        </a:prstGeom>
        <a:solidFill>
          <a:srgbClr val="CCCCFF"/>
        </a:solidFill>
        <a:ln w="38100" cmpd="dbl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fr-BE" sz="1000" b="1" i="0" strike="noStrike">
              <a:solidFill>
                <a:srgbClr val="000000"/>
              </a:solidFill>
              <a:latin typeface="Arial"/>
              <a:cs typeface="Arial"/>
            </a:rPr>
            <a:t>Génération des pages web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6</xdr:row>
      <xdr:rowOff>104775</xdr:rowOff>
    </xdr:from>
    <xdr:to>
      <xdr:col>3</xdr:col>
      <xdr:colOff>66675</xdr:colOff>
      <xdr:row>11</xdr:row>
      <xdr:rowOff>85725</xdr:rowOff>
    </xdr:to>
    <xdr:pic>
      <xdr:nvPicPr>
        <xdr:cNvPr id="7801898" name="Image 2">
          <a:extLst>
            <a:ext uri="{FF2B5EF4-FFF2-40B4-BE49-F238E27FC236}">
              <a16:creationId xmlns:a16="http://schemas.microsoft.com/office/drawing/2014/main" id="{A575F641-E840-42DA-B834-9E386221E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4900"/>
          <a:ext cx="914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323850</xdr:colOff>
      <xdr:row>6</xdr:row>
      <xdr:rowOff>114300</xdr:rowOff>
    </xdr:from>
    <xdr:to>
      <xdr:col>18</xdr:col>
      <xdr:colOff>276225</xdr:colOff>
      <xdr:row>10</xdr:row>
      <xdr:rowOff>161925</xdr:rowOff>
    </xdr:to>
    <xdr:pic>
      <xdr:nvPicPr>
        <xdr:cNvPr id="7801899" name="Image 1">
          <a:extLst>
            <a:ext uri="{FF2B5EF4-FFF2-40B4-BE49-F238E27FC236}">
              <a16:creationId xmlns:a16="http://schemas.microsoft.com/office/drawing/2014/main" id="{DDA9C221-EDB2-483D-B399-7F3679892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114425"/>
          <a:ext cx="13620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12</xdr:row>
      <xdr:rowOff>193675</xdr:rowOff>
    </xdr:from>
    <xdr:to>
      <xdr:col>12</xdr:col>
      <xdr:colOff>142875</xdr:colOff>
      <xdr:row>32</xdr:row>
      <xdr:rowOff>174625</xdr:rowOff>
    </xdr:to>
    <xdr:graphicFrame macro="">
      <xdr:nvGraphicFramePr>
        <xdr:cNvPr id="6793690" name="Graphique 2">
          <a:extLst>
            <a:ext uri="{FF2B5EF4-FFF2-40B4-BE49-F238E27FC236}">
              <a16:creationId xmlns:a16="http://schemas.microsoft.com/office/drawing/2014/main" id="{A88F9CE9-C582-4330-B091-BCDEA6351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3175</xdr:colOff>
      <xdr:row>12</xdr:row>
      <xdr:rowOff>193675</xdr:rowOff>
    </xdr:from>
    <xdr:to>
      <xdr:col>23</xdr:col>
      <xdr:colOff>561975</xdr:colOff>
      <xdr:row>32</xdr:row>
      <xdr:rowOff>174625</xdr:rowOff>
    </xdr:to>
    <xdr:graphicFrame macro="">
      <xdr:nvGraphicFramePr>
        <xdr:cNvPr id="6793691" name="Graphique 7">
          <a:extLst>
            <a:ext uri="{FF2B5EF4-FFF2-40B4-BE49-F238E27FC236}">
              <a16:creationId xmlns:a16="http://schemas.microsoft.com/office/drawing/2014/main" id="{9FB8FC4F-4963-462A-99BB-AC00140F0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34</xdr:row>
      <xdr:rowOff>161925</xdr:rowOff>
    </xdr:from>
    <xdr:to>
      <xdr:col>21</xdr:col>
      <xdr:colOff>323850</xdr:colOff>
      <xdr:row>56</xdr:row>
      <xdr:rowOff>142875</xdr:rowOff>
    </xdr:to>
    <xdr:graphicFrame macro="">
      <xdr:nvGraphicFramePr>
        <xdr:cNvPr id="7538739" name="Graphique 2">
          <a:extLst>
            <a:ext uri="{FF2B5EF4-FFF2-40B4-BE49-F238E27FC236}">
              <a16:creationId xmlns:a16="http://schemas.microsoft.com/office/drawing/2014/main" id="{2F55E450-DCCB-4A63-89EB-1871E9484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35</xdr:row>
      <xdr:rowOff>0</xdr:rowOff>
    </xdr:from>
    <xdr:to>
      <xdr:col>22</xdr:col>
      <xdr:colOff>9525</xdr:colOff>
      <xdr:row>57</xdr:row>
      <xdr:rowOff>47625</xdr:rowOff>
    </xdr:to>
    <xdr:graphicFrame macro="">
      <xdr:nvGraphicFramePr>
        <xdr:cNvPr id="7555123" name="Graphique 2">
          <a:extLst>
            <a:ext uri="{FF2B5EF4-FFF2-40B4-BE49-F238E27FC236}">
              <a16:creationId xmlns:a16="http://schemas.microsoft.com/office/drawing/2014/main" id="{ED6F37F4-0D81-45FE-A9EC-8FED40272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E7"/>
  <sheetViews>
    <sheetView workbookViewId="0">
      <selection activeCell="C9" sqref="C9"/>
    </sheetView>
  </sheetViews>
  <sheetFormatPr baseColWidth="10" defaultRowHeight="12.75"/>
  <cols>
    <col min="1" max="1" width="33.28515625" customWidth="1"/>
    <col min="2" max="2" width="39.42578125" customWidth="1"/>
    <col min="3" max="3" width="36.7109375" customWidth="1"/>
    <col min="4" max="4" width="29" customWidth="1"/>
  </cols>
  <sheetData>
    <row r="1" spans="1:5">
      <c r="A1" s="1" t="e">
        <f>#REF!</f>
        <v>#REF!</v>
      </c>
      <c r="B1" s="1"/>
      <c r="C1" s="1" t="s">
        <v>0</v>
      </c>
      <c r="D1" s="1"/>
      <c r="E1" s="1"/>
    </row>
    <row r="2" spans="1:5">
      <c r="A2" s="1"/>
      <c r="B2" s="1"/>
      <c r="C2" s="1"/>
      <c r="D2" s="1"/>
      <c r="E2" s="1"/>
    </row>
    <row r="3" spans="1:5">
      <c r="A3" s="8" t="s">
        <v>8</v>
      </c>
      <c r="B3" s="9" t="s">
        <v>9</v>
      </c>
    </row>
    <row r="5" spans="1:5">
      <c r="A5" t="s">
        <v>10</v>
      </c>
      <c r="B5" s="10"/>
      <c r="C5" s="4"/>
    </row>
    <row r="6" spans="1:5">
      <c r="B6" s="4"/>
      <c r="C6" s="4"/>
    </row>
    <row r="7" spans="1:5">
      <c r="B7" s="10"/>
      <c r="C7" s="4" t="s">
        <v>11</v>
      </c>
    </row>
  </sheetData>
  <pageMargins left="0.78740157499999996" right="0.78740157499999996" top="0.984251969" bottom="0.984251969" header="0.4921259845" footer="0.4921259845"/>
  <pageSetup paperSize="9" orientation="landscape" horizontalDpi="30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V38"/>
  <sheetViews>
    <sheetView topLeftCell="A42" zoomScaleNormal="100" workbookViewId="0">
      <selection sqref="A1:C2"/>
    </sheetView>
  </sheetViews>
  <sheetFormatPr baseColWidth="10" defaultRowHeight="12.75"/>
  <cols>
    <col min="1" max="13" width="5.28515625" customWidth="1"/>
    <col min="14" max="14" width="7.7109375" customWidth="1"/>
    <col min="15" max="19" width="5.28515625" customWidth="1"/>
  </cols>
  <sheetData>
    <row r="1" spans="1:22">
      <c r="A1" s="243" t="s">
        <v>295</v>
      </c>
      <c r="B1" s="244"/>
      <c r="C1" s="244"/>
      <c r="D1" s="240" t="s">
        <v>341</v>
      </c>
      <c r="E1" s="240"/>
      <c r="F1" s="240"/>
      <c r="G1" s="240"/>
      <c r="H1" s="240"/>
      <c r="I1" s="240"/>
      <c r="J1" s="237" t="s">
        <v>342</v>
      </c>
      <c r="K1" s="238"/>
      <c r="L1" s="238"/>
      <c r="M1" s="238"/>
      <c r="N1" s="238"/>
      <c r="O1" s="238"/>
      <c r="P1" s="263" t="s">
        <v>12</v>
      </c>
      <c r="Q1" s="264"/>
      <c r="R1" s="259">
        <v>61079</v>
      </c>
      <c r="S1" s="260"/>
    </row>
    <row r="2" spans="1:22">
      <c r="A2" s="245"/>
      <c r="B2" s="246"/>
      <c r="C2" s="246"/>
      <c r="D2" s="241"/>
      <c r="E2" s="241"/>
      <c r="F2" s="242"/>
      <c r="G2" s="242"/>
      <c r="H2" s="241"/>
      <c r="I2" s="241"/>
      <c r="J2" s="239"/>
      <c r="K2" s="239"/>
      <c r="L2" s="239"/>
      <c r="M2" s="239"/>
      <c r="N2" s="239"/>
      <c r="O2" s="239"/>
      <c r="P2" s="265" t="s">
        <v>1</v>
      </c>
      <c r="Q2" s="266"/>
      <c r="R2" s="261">
        <f>N27</f>
        <v>2023</v>
      </c>
      <c r="S2" s="262"/>
    </row>
    <row r="3" spans="1:22">
      <c r="A3" s="187" t="s">
        <v>340</v>
      </c>
      <c r="B3" s="29"/>
      <c r="C3" s="29"/>
      <c r="D3" s="29"/>
      <c r="E3" s="29"/>
      <c r="F3" s="56"/>
      <c r="G3" s="56"/>
      <c r="H3" s="29"/>
      <c r="I3" s="29"/>
      <c r="J3" s="55"/>
      <c r="K3" s="55"/>
      <c r="L3" s="55"/>
      <c r="M3" s="55"/>
      <c r="N3" s="29"/>
      <c r="O3" s="29"/>
      <c r="P3" s="235" t="s">
        <v>33</v>
      </c>
      <c r="Q3" s="236"/>
      <c r="R3" s="267">
        <v>1</v>
      </c>
      <c r="S3" s="268"/>
    </row>
    <row r="4" spans="1:22" ht="13.9" customHeight="1" thickBot="1">
      <c r="A4" s="187"/>
      <c r="B4" s="29"/>
      <c r="C4" s="29"/>
      <c r="D4" s="29"/>
      <c r="E4" s="29"/>
      <c r="F4" s="55"/>
      <c r="G4" s="55"/>
      <c r="H4" s="29"/>
      <c r="I4" s="29"/>
      <c r="J4" s="55"/>
      <c r="K4" s="55"/>
      <c r="L4" s="55"/>
      <c r="M4" s="55"/>
      <c r="N4" s="29"/>
      <c r="O4" s="29"/>
      <c r="P4" s="197"/>
      <c r="Q4" s="197"/>
      <c r="R4" s="198"/>
      <c r="S4" s="198"/>
    </row>
    <row r="5" spans="1:22" ht="13.9" customHeight="1" thickTop="1">
      <c r="A5" s="201"/>
      <c r="B5" s="202"/>
      <c r="C5" s="202"/>
      <c r="D5" s="202"/>
      <c r="E5" s="202"/>
      <c r="F5" s="203"/>
      <c r="G5" s="203"/>
      <c r="H5" s="202"/>
      <c r="I5" s="202"/>
      <c r="J5" s="203"/>
      <c r="K5" s="203"/>
      <c r="L5" s="203"/>
      <c r="M5" s="203"/>
      <c r="N5" s="202"/>
      <c r="O5" s="202"/>
      <c r="P5" s="204"/>
      <c r="Q5" s="204"/>
      <c r="R5" s="205"/>
      <c r="S5" s="206"/>
    </row>
    <row r="6" spans="1:22" ht="13.9" customHeight="1">
      <c r="A6" s="207"/>
      <c r="B6" s="208"/>
      <c r="C6" s="208"/>
      <c r="D6" s="208"/>
      <c r="E6" s="208"/>
      <c r="F6" s="209"/>
      <c r="G6" s="209"/>
      <c r="H6" s="208"/>
      <c r="I6" s="208"/>
      <c r="J6" s="209"/>
      <c r="K6" s="209"/>
      <c r="L6" s="209"/>
      <c r="M6" s="209"/>
      <c r="N6" s="208"/>
      <c r="O6" s="208"/>
      <c r="P6" s="210"/>
      <c r="Q6" s="210"/>
      <c r="R6" s="211"/>
      <c r="S6" s="212"/>
    </row>
    <row r="7" spans="1:22" ht="13.9" customHeight="1">
      <c r="A7" s="207"/>
      <c r="B7" s="208"/>
      <c r="C7" s="208"/>
      <c r="D7" s="208"/>
      <c r="E7" s="226" t="s">
        <v>339</v>
      </c>
      <c r="F7" s="227"/>
      <c r="G7" s="227"/>
      <c r="H7" s="227"/>
      <c r="I7" s="227"/>
      <c r="J7" s="227"/>
      <c r="K7" s="227"/>
      <c r="L7" s="227"/>
      <c r="M7" s="227"/>
      <c r="N7" s="227"/>
      <c r="O7" s="228"/>
      <c r="P7" s="210"/>
      <c r="Q7" s="210"/>
      <c r="R7" s="211"/>
      <c r="S7" s="212"/>
    </row>
    <row r="8" spans="1:22" ht="13.9" customHeight="1">
      <c r="A8" s="207"/>
      <c r="B8" s="208"/>
      <c r="C8" s="208"/>
      <c r="D8" s="208"/>
      <c r="E8" s="229"/>
      <c r="F8" s="230"/>
      <c r="G8" s="230"/>
      <c r="H8" s="230"/>
      <c r="I8" s="230"/>
      <c r="J8" s="230"/>
      <c r="K8" s="230"/>
      <c r="L8" s="230"/>
      <c r="M8" s="230"/>
      <c r="N8" s="230"/>
      <c r="O8" s="231"/>
      <c r="P8" s="210"/>
      <c r="Q8" s="210"/>
      <c r="R8" s="211"/>
      <c r="S8" s="212"/>
      <c r="V8" s="199"/>
    </row>
    <row r="9" spans="1:22" ht="13.9" customHeight="1">
      <c r="A9" s="207"/>
      <c r="B9" s="208"/>
      <c r="C9" s="208"/>
      <c r="D9" s="208"/>
      <c r="E9" s="229"/>
      <c r="F9" s="230"/>
      <c r="G9" s="230"/>
      <c r="H9" s="230"/>
      <c r="I9" s="230"/>
      <c r="J9" s="230"/>
      <c r="K9" s="230"/>
      <c r="L9" s="230"/>
      <c r="M9" s="230"/>
      <c r="N9" s="230"/>
      <c r="O9" s="231"/>
      <c r="P9" s="210"/>
      <c r="Q9" s="210"/>
      <c r="R9" s="211"/>
      <c r="S9" s="212"/>
    </row>
    <row r="10" spans="1:22" ht="13.9" customHeight="1">
      <c r="A10" s="207"/>
      <c r="B10" s="208"/>
      <c r="C10" s="208"/>
      <c r="D10" s="208"/>
      <c r="E10" s="232"/>
      <c r="F10" s="233"/>
      <c r="G10" s="233"/>
      <c r="H10" s="233"/>
      <c r="I10" s="233"/>
      <c r="J10" s="233"/>
      <c r="K10" s="233"/>
      <c r="L10" s="233"/>
      <c r="M10" s="233"/>
      <c r="N10" s="233"/>
      <c r="O10" s="234"/>
      <c r="P10" s="210"/>
      <c r="Q10" s="210"/>
      <c r="R10" s="211"/>
      <c r="S10" s="212"/>
    </row>
    <row r="11" spans="1:22" ht="13.9" customHeight="1">
      <c r="A11" s="207"/>
      <c r="B11" s="208"/>
      <c r="C11" s="208"/>
      <c r="D11" s="208"/>
      <c r="E11" s="247" t="s">
        <v>338</v>
      </c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10"/>
      <c r="Q11" s="210"/>
      <c r="R11" s="211"/>
      <c r="S11" s="212"/>
      <c r="U11" s="200"/>
    </row>
    <row r="12" spans="1:22" ht="13.9" customHeight="1">
      <c r="A12" s="207"/>
      <c r="B12" s="208"/>
      <c r="C12" s="208"/>
      <c r="D12" s="208"/>
      <c r="E12" s="208"/>
      <c r="F12" s="209"/>
      <c r="G12" s="209"/>
      <c r="H12" s="208"/>
      <c r="I12" s="208"/>
      <c r="J12" s="209"/>
      <c r="K12" s="209"/>
      <c r="L12" s="209"/>
      <c r="M12" s="209"/>
      <c r="N12" s="208"/>
      <c r="O12" s="208"/>
      <c r="P12" s="210"/>
      <c r="Q12" s="210"/>
      <c r="R12" s="211"/>
      <c r="S12" s="212"/>
    </row>
    <row r="13" spans="1:22" ht="13.9" customHeight="1">
      <c r="A13" s="207"/>
      <c r="B13" s="208"/>
      <c r="C13" s="208"/>
      <c r="D13" s="208"/>
      <c r="E13" s="208"/>
      <c r="F13" s="209"/>
      <c r="G13" s="209"/>
      <c r="H13" s="208"/>
      <c r="I13" s="208"/>
      <c r="J13" s="209"/>
      <c r="K13" s="209"/>
      <c r="L13" s="209"/>
      <c r="M13" s="209"/>
      <c r="N13" s="208"/>
      <c r="O13" s="208"/>
      <c r="P13" s="210"/>
      <c r="Q13" s="210"/>
      <c r="R13" s="211"/>
      <c r="S13" s="212"/>
    </row>
    <row r="14" spans="1:22" ht="13.9" customHeight="1" thickBot="1">
      <c r="A14" s="213"/>
      <c r="B14" s="214"/>
      <c r="C14" s="214"/>
      <c r="D14" s="214"/>
      <c r="E14" s="214"/>
      <c r="F14" s="215"/>
      <c r="G14" s="215"/>
      <c r="H14" s="214"/>
      <c r="I14" s="214"/>
      <c r="J14" s="215"/>
      <c r="K14" s="215"/>
      <c r="L14" s="215"/>
      <c r="M14" s="215"/>
      <c r="N14" s="214"/>
      <c r="O14" s="214"/>
      <c r="P14" s="216"/>
      <c r="Q14" s="216"/>
      <c r="R14" s="217"/>
      <c r="S14" s="218"/>
    </row>
    <row r="15" spans="1:22" ht="13.9" customHeight="1" thickTop="1">
      <c r="A15" s="280"/>
      <c r="B15" s="280"/>
      <c r="C15" s="280"/>
      <c r="D15" s="280"/>
      <c r="E15" s="280"/>
      <c r="F15" s="280"/>
      <c r="G15" s="280"/>
    </row>
    <row r="16" spans="1:22" ht="13.15" customHeight="1">
      <c r="A16" s="54"/>
      <c r="B16" s="53"/>
      <c r="C16" s="53"/>
      <c r="D16" s="53"/>
      <c r="E16" s="53"/>
      <c r="F16" s="53"/>
      <c r="G16" s="53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"/>
    </row>
    <row r="17" spans="1:19" ht="16.149999999999999" customHeight="1">
      <c r="A17" s="278" t="s">
        <v>18</v>
      </c>
      <c r="B17" s="279"/>
      <c r="C17" s="279"/>
      <c r="D17" s="279"/>
      <c r="E17" s="279"/>
      <c r="F17" s="279"/>
      <c r="G17" s="279"/>
      <c r="H17" s="272" t="s">
        <v>342</v>
      </c>
      <c r="I17" s="273"/>
      <c r="J17" s="273"/>
      <c r="K17" s="273"/>
      <c r="L17" s="273"/>
      <c r="M17" s="273"/>
      <c r="N17" s="273"/>
      <c r="O17" s="273"/>
      <c r="P17" s="273"/>
      <c r="Q17" s="273"/>
      <c r="S17" s="6"/>
    </row>
    <row r="18" spans="1:19" ht="16.149999999999999" customHeight="1">
      <c r="A18" s="47"/>
      <c r="B18" s="52"/>
      <c r="C18" s="48"/>
      <c r="D18" s="48"/>
      <c r="E18" s="48"/>
      <c r="F18" s="48"/>
      <c r="M18" s="48"/>
      <c r="N18" s="48"/>
      <c r="O18" s="48"/>
      <c r="P18" s="48"/>
      <c r="S18" s="6"/>
    </row>
    <row r="19" spans="1:19" ht="16.149999999999999" customHeight="1">
      <c r="A19" s="278" t="s">
        <v>4</v>
      </c>
      <c r="B19" s="279"/>
      <c r="C19" s="279"/>
      <c r="D19" s="279"/>
      <c r="E19" s="279"/>
      <c r="F19" s="279"/>
      <c r="G19" s="279"/>
      <c r="H19" s="274" t="s">
        <v>343</v>
      </c>
      <c r="I19" s="275"/>
      <c r="J19" s="275"/>
      <c r="K19" s="275"/>
      <c r="L19" s="275"/>
      <c r="M19" s="275"/>
      <c r="N19" s="275"/>
      <c r="O19" s="275"/>
      <c r="P19" s="275"/>
      <c r="Q19" s="276"/>
      <c r="S19" s="6"/>
    </row>
    <row r="20" spans="1:19" ht="16.149999999999999" customHeight="1">
      <c r="A20" s="49"/>
      <c r="H20" s="248" t="s">
        <v>344</v>
      </c>
      <c r="I20" s="249"/>
      <c r="J20" s="249"/>
      <c r="K20" s="249"/>
      <c r="L20" s="249"/>
      <c r="M20" s="249"/>
      <c r="N20" s="249"/>
      <c r="O20" s="249"/>
      <c r="P20" s="249"/>
      <c r="Q20" s="250"/>
      <c r="S20" s="6"/>
    </row>
    <row r="21" spans="1:19" ht="16.149999999999999" customHeight="1">
      <c r="A21" s="49"/>
      <c r="G21" s="48"/>
      <c r="H21" s="269" t="s">
        <v>345</v>
      </c>
      <c r="I21" s="270"/>
      <c r="J21" s="270"/>
      <c r="K21" s="270"/>
      <c r="L21" s="270"/>
      <c r="M21" s="270"/>
      <c r="N21" s="270"/>
      <c r="O21" s="270"/>
      <c r="P21" s="270"/>
      <c r="Q21" s="271"/>
      <c r="S21" s="6"/>
    </row>
    <row r="22" spans="1:19" ht="16.149999999999999" customHeight="1">
      <c r="A22" s="49"/>
      <c r="G22" s="48"/>
      <c r="H22" s="48"/>
      <c r="I22" s="48"/>
      <c r="J22" s="48"/>
      <c r="K22" s="48"/>
      <c r="Q22" s="58"/>
      <c r="R22" s="59"/>
      <c r="S22" s="6"/>
    </row>
    <row r="23" spans="1:19" ht="16.149999999999999" customHeight="1">
      <c r="A23" s="221" t="s">
        <v>337</v>
      </c>
      <c r="B23" s="222"/>
      <c r="C23" s="222"/>
      <c r="D23" s="222"/>
      <c r="E23" s="222"/>
      <c r="F23" s="222"/>
      <c r="G23" s="222"/>
      <c r="H23" s="223" t="s">
        <v>346</v>
      </c>
      <c r="I23" s="224"/>
      <c r="J23" s="225"/>
      <c r="K23" s="48"/>
      <c r="Q23" s="58"/>
      <c r="R23" s="59"/>
      <c r="S23" s="6"/>
    </row>
    <row r="24" spans="1:19" ht="16.149999999999999" customHeight="1">
      <c r="A24" s="49"/>
      <c r="B24" s="60"/>
      <c r="C24" s="60"/>
      <c r="D24" s="60"/>
      <c r="E24" s="60"/>
      <c r="G24" s="48"/>
      <c r="H24" s="48"/>
      <c r="I24" s="48"/>
      <c r="J24" s="48"/>
      <c r="K24" s="48"/>
      <c r="Q24" s="58"/>
      <c r="R24" s="59"/>
      <c r="S24" s="6"/>
    </row>
    <row r="25" spans="1:19" ht="16.149999999999999" customHeight="1">
      <c r="A25" s="278" t="s">
        <v>39</v>
      </c>
      <c r="B25" s="279"/>
      <c r="C25" s="279"/>
      <c r="D25" s="279"/>
      <c r="E25" s="279"/>
      <c r="F25" s="279"/>
      <c r="G25" s="286"/>
      <c r="H25" s="223"/>
      <c r="I25" s="224"/>
      <c r="J25" s="225"/>
      <c r="K25" s="48"/>
      <c r="Q25" s="58"/>
      <c r="R25" s="59"/>
      <c r="S25" s="6"/>
    </row>
    <row r="26" spans="1:19" ht="16.149999999999999" customHeight="1">
      <c r="A26" s="49"/>
      <c r="G26" s="50"/>
      <c r="H26" s="48"/>
      <c r="I26" s="48"/>
      <c r="J26" s="48"/>
      <c r="K26" s="48"/>
      <c r="S26" s="6"/>
    </row>
    <row r="27" spans="1:19" ht="16.899999999999999" customHeight="1">
      <c r="A27" s="278" t="s">
        <v>300</v>
      </c>
      <c r="B27" s="279"/>
      <c r="C27" s="279"/>
      <c r="D27" s="279"/>
      <c r="E27" s="279"/>
      <c r="F27" s="279"/>
      <c r="G27" s="279"/>
      <c r="H27" s="256" t="s">
        <v>347</v>
      </c>
      <c r="I27" s="257"/>
      <c r="J27" s="258"/>
      <c r="K27" s="155"/>
      <c r="L27" s="155" t="s">
        <v>1</v>
      </c>
      <c r="M27" s="155"/>
      <c r="N27" s="165">
        <v>2023</v>
      </c>
      <c r="O27" s="155"/>
      <c r="P27" s="155"/>
      <c r="Q27" s="155"/>
      <c r="S27" s="6"/>
    </row>
    <row r="28" spans="1:19" ht="16.899999999999999" customHeight="1">
      <c r="A28" s="49"/>
      <c r="G28" s="50"/>
      <c r="H28" s="48"/>
      <c r="I28" s="48"/>
      <c r="J28" s="48"/>
      <c r="K28" s="48"/>
      <c r="S28" s="6"/>
    </row>
    <row r="29" spans="1:19" ht="16.899999999999999" customHeight="1">
      <c r="A29" s="281" t="s">
        <v>36</v>
      </c>
      <c r="B29" s="282"/>
      <c r="C29" s="282"/>
      <c r="D29" s="282"/>
      <c r="E29" s="282"/>
      <c r="F29" s="282"/>
      <c r="G29" s="282"/>
      <c r="H29" s="252" t="s">
        <v>348</v>
      </c>
      <c r="I29" s="253"/>
      <c r="J29" s="253"/>
      <c r="K29" s="253"/>
      <c r="L29" s="253"/>
      <c r="M29" s="253"/>
      <c r="N29" s="253"/>
      <c r="O29" s="253"/>
      <c r="P29" s="253"/>
      <c r="Q29" s="253"/>
      <c r="R29" s="62"/>
      <c r="S29" s="11"/>
    </row>
    <row r="30" spans="1:19" ht="16.899999999999999" customHeight="1">
      <c r="A30" s="278" t="s">
        <v>5</v>
      </c>
      <c r="B30" s="279"/>
      <c r="C30" s="279"/>
      <c r="D30" s="279"/>
      <c r="E30" s="279"/>
      <c r="F30" s="279"/>
      <c r="G30" s="279"/>
      <c r="H30" s="251" t="s">
        <v>349</v>
      </c>
      <c r="I30" s="277"/>
      <c r="J30" s="277"/>
      <c r="K30" s="277"/>
      <c r="L30" s="277"/>
      <c r="M30" s="277"/>
      <c r="N30" s="277"/>
      <c r="O30" s="277"/>
      <c r="P30" s="277"/>
      <c r="Q30" s="277"/>
      <c r="S30" s="6"/>
    </row>
    <row r="31" spans="1:19" ht="16.899999999999999" customHeight="1">
      <c r="A31" s="278" t="s">
        <v>6</v>
      </c>
      <c r="B31" s="279"/>
      <c r="C31" s="279"/>
      <c r="D31" s="279"/>
      <c r="E31" s="279"/>
      <c r="F31" s="279"/>
      <c r="G31" s="279"/>
      <c r="H31" s="254" t="s">
        <v>350</v>
      </c>
      <c r="I31" s="255"/>
      <c r="J31" s="255"/>
      <c r="K31" s="255"/>
      <c r="L31" s="255"/>
      <c r="M31" s="255"/>
      <c r="N31" s="255"/>
      <c r="O31" s="255"/>
      <c r="P31" s="255"/>
      <c r="Q31" s="255"/>
      <c r="S31" s="6"/>
    </row>
    <row r="32" spans="1:19" ht="16.899999999999999" customHeight="1">
      <c r="A32" s="278" t="s">
        <v>7</v>
      </c>
      <c r="B32" s="279"/>
      <c r="C32" s="279"/>
      <c r="D32" s="279"/>
      <c r="E32" s="279"/>
      <c r="F32" s="279"/>
      <c r="G32" s="279"/>
      <c r="H32" s="251" t="s">
        <v>351</v>
      </c>
      <c r="I32" s="249"/>
      <c r="J32" s="249"/>
      <c r="K32" s="249"/>
      <c r="L32" s="249"/>
      <c r="M32" s="249"/>
      <c r="N32" s="249"/>
      <c r="O32" s="249"/>
      <c r="P32" s="249"/>
      <c r="Q32" s="249"/>
      <c r="S32" s="6"/>
    </row>
    <row r="33" spans="1:19" ht="16.899999999999999" customHeight="1">
      <c r="A33" s="49"/>
      <c r="I33" s="50"/>
      <c r="J33" s="48"/>
      <c r="K33" s="48"/>
      <c r="L33" s="48"/>
      <c r="M33" s="48"/>
      <c r="S33" s="6"/>
    </row>
    <row r="34" spans="1:19" ht="16.899999999999999" customHeight="1">
      <c r="A34" s="281" t="s">
        <v>37</v>
      </c>
      <c r="B34" s="282"/>
      <c r="C34" s="282"/>
      <c r="D34" s="282"/>
      <c r="E34" s="282"/>
      <c r="F34" s="282"/>
      <c r="G34" s="282"/>
      <c r="H34" s="219" t="s">
        <v>352</v>
      </c>
      <c r="I34" s="51"/>
      <c r="J34" s="61"/>
      <c r="K34" s="51"/>
      <c r="L34" s="51"/>
      <c r="M34" s="51"/>
      <c r="N34" s="51"/>
      <c r="O34" s="51"/>
      <c r="P34" s="51"/>
      <c r="Q34" s="51"/>
      <c r="R34" s="62"/>
      <c r="S34" s="11"/>
    </row>
    <row r="35" spans="1:19" ht="16.899999999999999" customHeight="1">
      <c r="A35" s="284" t="s">
        <v>5</v>
      </c>
      <c r="B35" s="285"/>
      <c r="C35" s="285"/>
      <c r="D35" s="285"/>
      <c r="E35" s="285"/>
      <c r="F35" s="285"/>
      <c r="G35" s="285"/>
      <c r="H35" s="283" t="s">
        <v>353</v>
      </c>
      <c r="I35" s="275"/>
      <c r="J35" s="275"/>
      <c r="K35" s="275"/>
      <c r="L35" s="275"/>
      <c r="M35" s="275"/>
      <c r="N35" s="275"/>
      <c r="O35" s="275"/>
      <c r="P35" s="275"/>
      <c r="Q35" s="275"/>
      <c r="R35" s="57"/>
      <c r="S35" s="5"/>
    </row>
    <row r="36" spans="1:19" ht="16.899999999999999" customHeight="1">
      <c r="A36" s="278" t="s">
        <v>6</v>
      </c>
      <c r="B36" s="279"/>
      <c r="C36" s="279"/>
      <c r="D36" s="279"/>
      <c r="E36" s="279"/>
      <c r="F36" s="279"/>
      <c r="G36" s="279"/>
      <c r="H36" s="254" t="s">
        <v>350</v>
      </c>
      <c r="I36" s="255"/>
      <c r="J36" s="255"/>
      <c r="K36" s="255"/>
      <c r="L36" s="255"/>
      <c r="M36" s="255"/>
      <c r="N36" s="255"/>
      <c r="O36" s="255"/>
      <c r="P36" s="255"/>
      <c r="Q36" s="255"/>
      <c r="S36" s="6"/>
    </row>
    <row r="37" spans="1:19" ht="16.899999999999999" customHeight="1">
      <c r="A37" s="278" t="s">
        <v>7</v>
      </c>
      <c r="B37" s="279"/>
      <c r="C37" s="279"/>
      <c r="D37" s="279"/>
      <c r="E37" s="279"/>
      <c r="F37" s="279"/>
      <c r="G37" s="279"/>
      <c r="H37" s="251" t="s">
        <v>354</v>
      </c>
      <c r="I37" s="249"/>
      <c r="J37" s="249"/>
      <c r="K37" s="249"/>
      <c r="L37" s="249"/>
      <c r="M37" s="249"/>
      <c r="N37" s="249"/>
      <c r="O37" s="249"/>
      <c r="P37" s="249"/>
      <c r="Q37" s="249"/>
      <c r="S37" s="6"/>
    </row>
    <row r="38" spans="1:19" ht="13.15" customHeight="1">
      <c r="A38" s="161"/>
      <c r="B38" s="3"/>
      <c r="C38" s="3"/>
      <c r="D38" s="3"/>
      <c r="E38" s="3"/>
      <c r="F38" s="3"/>
      <c r="G38" s="162"/>
      <c r="H38" s="163"/>
      <c r="I38" s="163"/>
      <c r="J38" s="163"/>
      <c r="K38" s="163"/>
      <c r="L38" s="3"/>
      <c r="M38" s="3"/>
      <c r="N38" s="3"/>
      <c r="O38" s="3"/>
      <c r="P38" s="3"/>
      <c r="Q38" s="3"/>
      <c r="R38" s="3"/>
      <c r="S38" s="7"/>
    </row>
  </sheetData>
  <mergeCells count="39">
    <mergeCell ref="A27:G27"/>
    <mergeCell ref="A19:G19"/>
    <mergeCell ref="A17:G17"/>
    <mergeCell ref="A15:G15"/>
    <mergeCell ref="H37:Q37"/>
    <mergeCell ref="A29:G29"/>
    <mergeCell ref="A30:G30"/>
    <mergeCell ref="A31:G31"/>
    <mergeCell ref="A32:G32"/>
    <mergeCell ref="A34:G34"/>
    <mergeCell ref="A37:G37"/>
    <mergeCell ref="H35:Q35"/>
    <mergeCell ref="A36:G36"/>
    <mergeCell ref="H36:Q36"/>
    <mergeCell ref="A35:G35"/>
    <mergeCell ref="A25:G25"/>
    <mergeCell ref="H32:Q32"/>
    <mergeCell ref="H29:Q29"/>
    <mergeCell ref="H31:Q31"/>
    <mergeCell ref="H27:J27"/>
    <mergeCell ref="R1:S1"/>
    <mergeCell ref="R2:S2"/>
    <mergeCell ref="P1:Q1"/>
    <mergeCell ref="P2:Q2"/>
    <mergeCell ref="R3:S3"/>
    <mergeCell ref="H25:J25"/>
    <mergeCell ref="H21:Q21"/>
    <mergeCell ref="H17:Q17"/>
    <mergeCell ref="H19:Q19"/>
    <mergeCell ref="H30:Q30"/>
    <mergeCell ref="A23:G23"/>
    <mergeCell ref="H23:J23"/>
    <mergeCell ref="E7:O10"/>
    <mergeCell ref="P3:Q3"/>
    <mergeCell ref="J1:O2"/>
    <mergeCell ref="D1:I2"/>
    <mergeCell ref="A1:C2"/>
    <mergeCell ref="E11:O11"/>
    <mergeCell ref="H20:Q20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4"/>
  <dimension ref="A1:V41"/>
  <sheetViews>
    <sheetView topLeftCell="A39" zoomScaleNormal="100" zoomScalePageLayoutView="70" workbookViewId="0">
      <selection sqref="A1:C2"/>
    </sheetView>
  </sheetViews>
  <sheetFormatPr baseColWidth="10" defaultRowHeight="12.75"/>
  <cols>
    <col min="1" max="7" width="5.28515625" customWidth="1"/>
    <col min="8" max="8" width="6.5703125" customWidth="1"/>
    <col min="9" max="19" width="5.28515625" customWidth="1"/>
    <col min="20" max="22" width="4.85546875" customWidth="1"/>
  </cols>
  <sheetData>
    <row r="1" spans="1:22">
      <c r="A1" s="243" t="str">
        <f>Coordonnées!A1</f>
        <v>Synthèse des Comptes</v>
      </c>
      <c r="B1" s="244"/>
      <c r="C1" s="244"/>
      <c r="D1" s="240" t="str">
        <f>Coordonnées!D1</f>
        <v>Administration communale de</v>
      </c>
      <c r="E1" s="240"/>
      <c r="F1" s="240"/>
      <c r="G1" s="240"/>
      <c r="H1" s="240"/>
      <c r="I1" s="240"/>
      <c r="J1" s="238" t="str">
        <f>Coordonnées!J1</f>
        <v>ANTHISNES</v>
      </c>
      <c r="K1" s="238"/>
      <c r="L1" s="238"/>
      <c r="M1" s="238"/>
      <c r="N1" s="238"/>
      <c r="O1" s="238"/>
      <c r="P1" s="263" t="str">
        <f>Coordonnées!P1</f>
        <v>Code INS</v>
      </c>
      <c r="Q1" s="264"/>
      <c r="R1" s="259">
        <f>Coordonnées!R1</f>
        <v>61079</v>
      </c>
      <c r="S1" s="260"/>
    </row>
    <row r="2" spans="1:22">
      <c r="A2" s="245"/>
      <c r="B2" s="246"/>
      <c r="C2" s="246"/>
      <c r="D2" s="241"/>
      <c r="E2" s="241"/>
      <c r="F2" s="242"/>
      <c r="G2" s="242"/>
      <c r="H2" s="241"/>
      <c r="I2" s="241"/>
      <c r="J2" s="239"/>
      <c r="K2" s="239"/>
      <c r="L2" s="239"/>
      <c r="M2" s="239"/>
      <c r="N2" s="239"/>
      <c r="O2" s="239"/>
      <c r="P2" s="265" t="str">
        <f>Coordonnées!P2</f>
        <v>Exercice:</v>
      </c>
      <c r="Q2" s="266"/>
      <c r="R2" s="261">
        <f>Coordonnées!R2</f>
        <v>2023</v>
      </c>
      <c r="S2" s="262"/>
    </row>
    <row r="3" spans="1:22">
      <c r="A3" s="187" t="str">
        <f>Coordonnées!A3</f>
        <v>Modèle officiel généré par l'application eComptes © SPW Intérieur et Action Sociale</v>
      </c>
      <c r="B3" s="29"/>
      <c r="C3" s="29"/>
      <c r="D3" s="29"/>
      <c r="E3" s="29"/>
      <c r="F3" s="56"/>
      <c r="G3" s="56"/>
      <c r="H3" s="29"/>
      <c r="I3" s="29"/>
      <c r="J3" s="55"/>
      <c r="K3" s="55"/>
      <c r="L3" s="55"/>
      <c r="M3" s="55"/>
      <c r="N3" s="29"/>
      <c r="O3" s="29"/>
      <c r="P3" s="235" t="str">
        <f>Coordonnées!P3</f>
        <v>Version:</v>
      </c>
      <c r="Q3" s="236"/>
      <c r="R3" s="267">
        <f>Coordonnées!R3</f>
        <v>1</v>
      </c>
      <c r="S3" s="268"/>
    </row>
    <row r="4" spans="1:22" ht="13.15" customHeight="1">
      <c r="A4" s="63"/>
      <c r="B4" s="63"/>
      <c r="C4" s="63"/>
      <c r="D4" s="63"/>
      <c r="E4" s="63"/>
      <c r="F4" s="63"/>
      <c r="G4" s="63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22" ht="13.15" customHeight="1">
      <c r="A5" s="27"/>
      <c r="B5" s="28"/>
      <c r="C5" s="2"/>
      <c r="D5" s="2"/>
      <c r="E5" s="2"/>
      <c r="F5" s="48"/>
      <c r="G5" s="48"/>
      <c r="H5" s="48"/>
      <c r="I5" s="48"/>
      <c r="J5" s="64"/>
      <c r="K5" s="64"/>
      <c r="L5" s="64"/>
      <c r="M5" s="64"/>
      <c r="N5" s="64"/>
      <c r="O5" s="64"/>
      <c r="P5" s="64"/>
      <c r="Q5" s="64"/>
      <c r="R5" s="46"/>
      <c r="S5" s="46"/>
    </row>
    <row r="6" spans="1:22" ht="18.399999999999999" customHeight="1">
      <c r="A6" s="2"/>
      <c r="B6" s="2"/>
      <c r="C6" s="2"/>
      <c r="D6" s="2"/>
      <c r="E6" s="2"/>
      <c r="F6" s="48"/>
      <c r="G6" s="28"/>
      <c r="H6" s="294" t="s">
        <v>298</v>
      </c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5"/>
      <c r="U6" s="295"/>
      <c r="V6" s="295"/>
    </row>
    <row r="7" spans="1:22" ht="18.399999999999999" customHeight="1">
      <c r="A7" s="66"/>
      <c r="B7" s="67"/>
      <c r="C7" s="67"/>
      <c r="D7" s="67"/>
      <c r="E7" s="67"/>
      <c r="F7" s="67"/>
      <c r="G7" s="67"/>
      <c r="H7" s="296" t="str">
        <f>Coordonnées!$H$27</f>
        <v>Compte</v>
      </c>
      <c r="I7" s="296"/>
      <c r="J7" s="296"/>
      <c r="K7" s="296" t="str">
        <f>Coordonnées!$H$27</f>
        <v>Compte</v>
      </c>
      <c r="L7" s="296"/>
      <c r="M7" s="296"/>
      <c r="N7" s="296" t="str">
        <f>Coordonnées!$H$27</f>
        <v>Compte</v>
      </c>
      <c r="O7" s="296"/>
      <c r="P7" s="296"/>
      <c r="Q7" s="296" t="str">
        <f>Coordonnées!$H$27</f>
        <v>Compte</v>
      </c>
      <c r="R7" s="296"/>
      <c r="S7" s="296"/>
      <c r="T7" s="296" t="str">
        <f>Coordonnées!$H$27</f>
        <v>Compte</v>
      </c>
      <c r="U7" s="296"/>
      <c r="V7" s="296"/>
    </row>
    <row r="8" spans="1:22" ht="18.399999999999999" customHeight="1" thickBot="1">
      <c r="A8" s="303" t="s">
        <v>2</v>
      </c>
      <c r="B8" s="303"/>
      <c r="C8" s="303"/>
      <c r="D8" s="303"/>
      <c r="E8" s="303"/>
      <c r="F8" s="303"/>
      <c r="G8" s="303"/>
      <c r="H8" s="293">
        <f>K8-1</f>
        <v>2019</v>
      </c>
      <c r="I8" s="293"/>
      <c r="J8" s="293"/>
      <c r="K8" s="293">
        <f>N8-1</f>
        <v>2020</v>
      </c>
      <c r="L8" s="293"/>
      <c r="M8" s="293"/>
      <c r="N8" s="293">
        <f>Q8-1</f>
        <v>2021</v>
      </c>
      <c r="O8" s="293"/>
      <c r="P8" s="293"/>
      <c r="Q8" s="293">
        <f>T8-1</f>
        <v>2022</v>
      </c>
      <c r="R8" s="293"/>
      <c r="S8" s="293"/>
      <c r="T8" s="293">
        <f>R2</f>
        <v>2023</v>
      </c>
      <c r="U8" s="293"/>
      <c r="V8" s="293"/>
    </row>
    <row r="9" spans="1:22" ht="18.399999999999999" customHeight="1" thickBot="1">
      <c r="A9" s="297" t="s">
        <v>325</v>
      </c>
      <c r="B9" s="298"/>
      <c r="C9" s="298"/>
      <c r="D9" s="298"/>
      <c r="E9" s="298"/>
      <c r="F9" s="298"/>
      <c r="G9" s="299"/>
      <c r="H9" s="287">
        <f>'Ordinaire GE'!H26-'Ordinaire GE'!H15</f>
        <v>528754.37999999989</v>
      </c>
      <c r="I9" s="288"/>
      <c r="J9" s="289"/>
      <c r="K9" s="287">
        <f>'Ordinaire GE'!K26-'Ordinaire GE'!K15</f>
        <v>633092.04999999981</v>
      </c>
      <c r="L9" s="288"/>
      <c r="M9" s="289"/>
      <c r="N9" s="287">
        <f>'Ordinaire GE'!N26-'Ordinaire GE'!N15</f>
        <v>536403.0700000003</v>
      </c>
      <c r="O9" s="288"/>
      <c r="P9" s="289"/>
      <c r="Q9" s="287">
        <f>'Ordinaire GE'!Q26-'Ordinaire GE'!Q15</f>
        <v>623529.09999999963</v>
      </c>
      <c r="R9" s="288"/>
      <c r="S9" s="289"/>
      <c r="T9" s="287">
        <f>'Ordinaire GE'!T26-'Ordinaire GE'!T15</f>
        <v>1371555.5600000005</v>
      </c>
      <c r="U9" s="288"/>
      <c r="V9" s="289"/>
    </row>
    <row r="10" spans="1:22" ht="40.5" customHeight="1" thickBot="1">
      <c r="A10" s="300" t="s">
        <v>333</v>
      </c>
      <c r="B10" s="301"/>
      <c r="C10" s="301"/>
      <c r="D10" s="301"/>
      <c r="E10" s="301"/>
      <c r="F10" s="301"/>
      <c r="G10" s="302"/>
      <c r="H10" s="290">
        <f>'Ordinaire GE'!H29-'Ordinaire GE'!H18</f>
        <v>1976019.3600000003</v>
      </c>
      <c r="I10" s="291"/>
      <c r="J10" s="292"/>
      <c r="K10" s="290">
        <f>'Ordinaire GE'!K29-'Ordinaire GE'!K18</f>
        <v>1945848.1199999992</v>
      </c>
      <c r="L10" s="291"/>
      <c r="M10" s="292"/>
      <c r="N10" s="290">
        <f>'Ordinaire GE'!N29-'Ordinaire GE'!N18</f>
        <v>2087335.4000000004</v>
      </c>
      <c r="O10" s="291"/>
      <c r="P10" s="292"/>
      <c r="Q10" s="290">
        <f>'Ordinaire GE'!Q29-'Ordinaire GE'!Q18</f>
        <v>1079121.830000001</v>
      </c>
      <c r="R10" s="291"/>
      <c r="S10" s="292"/>
      <c r="T10" s="290">
        <f>'Ordinaire GE'!T29-'Ordinaire GE'!T18</f>
        <v>2449965.7700000005</v>
      </c>
      <c r="U10" s="291"/>
      <c r="V10" s="292"/>
    </row>
    <row r="11" spans="1:22" ht="16.899999999999999" customHeight="1">
      <c r="A11" s="68" t="s">
        <v>326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6"/>
      <c r="M11" s="66"/>
      <c r="N11" s="66"/>
      <c r="O11" s="66"/>
      <c r="P11" s="66"/>
      <c r="Q11" s="66"/>
      <c r="R11" s="68"/>
      <c r="S11" s="68"/>
    </row>
    <row r="12" spans="1:22" ht="16.899999999999999" customHeight="1">
      <c r="A12" s="2"/>
      <c r="B12" s="2"/>
      <c r="C12" s="2"/>
      <c r="D12" s="2"/>
      <c r="E12" s="2"/>
      <c r="F12" s="48"/>
      <c r="G12" s="28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</row>
    <row r="13" spans="1:22" ht="16.899999999999999" customHeight="1">
      <c r="A13" s="66"/>
      <c r="B13" s="67"/>
      <c r="C13" s="67"/>
      <c r="D13" s="67"/>
      <c r="E13" s="67"/>
      <c r="F13" s="67"/>
      <c r="G13" s="67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</row>
    <row r="14" spans="1:22" ht="16.899999999999999" customHeight="1">
      <c r="A14" s="193"/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</row>
    <row r="15" spans="1:22" ht="16.899999999999999" customHeight="1">
      <c r="A15" s="66"/>
      <c r="B15" s="66"/>
      <c r="C15" s="66"/>
      <c r="D15" s="66"/>
      <c r="E15" s="66"/>
      <c r="F15" s="66"/>
      <c r="G15" s="66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</row>
    <row r="16" spans="1:22" ht="25.15" customHeight="1">
      <c r="A16" s="195"/>
      <c r="B16" s="195"/>
      <c r="C16" s="195"/>
      <c r="D16" s="195"/>
      <c r="E16" s="195"/>
      <c r="F16" s="195"/>
      <c r="G16" s="195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</row>
    <row r="17" spans="1:19" ht="16.899999999999999" customHeight="1">
      <c r="A17" s="68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6"/>
      <c r="M17" s="66"/>
      <c r="N17" s="66"/>
      <c r="O17" s="66"/>
      <c r="P17" s="66"/>
      <c r="Q17" s="66"/>
      <c r="R17" s="68"/>
      <c r="S17" s="68"/>
    </row>
    <row r="18" spans="1:19" ht="16.899999999999999" customHeight="1"/>
    <row r="19" spans="1:19" ht="16.899999999999999" customHeight="1"/>
    <row r="20" spans="1:19" ht="16.899999999999999" customHeight="1"/>
    <row r="21" spans="1:19" ht="16.899999999999999" customHeight="1"/>
    <row r="22" spans="1:19" ht="16.899999999999999" customHeight="1"/>
    <row r="23" spans="1:19" ht="16.899999999999999" customHeight="1"/>
    <row r="24" spans="1:19" ht="16.899999999999999" customHeight="1"/>
    <row r="25" spans="1:19" ht="16.899999999999999" customHeight="1"/>
    <row r="26" spans="1:19" ht="16.899999999999999" customHeight="1"/>
    <row r="27" spans="1:19" ht="16.899999999999999" customHeight="1"/>
    <row r="28" spans="1:19" ht="16.899999999999999" customHeight="1"/>
    <row r="29" spans="1:19" ht="16.899999999999999" customHeight="1"/>
    <row r="30" spans="1:19" ht="16.899999999999999" customHeight="1"/>
    <row r="31" spans="1:19" ht="16.899999999999999" customHeight="1"/>
    <row r="32" spans="1:19" ht="16.899999999999999" customHeight="1"/>
    <row r="33" ht="16.899999999999999" customHeight="1"/>
    <row r="34" ht="16.899999999999999" customHeight="1"/>
    <row r="35" ht="16.899999999999999" customHeight="1"/>
    <row r="36" ht="16.899999999999999" customHeight="1"/>
    <row r="37" ht="16.899999999999999" customHeight="1"/>
    <row r="38" ht="16.899999999999999" customHeight="1"/>
    <row r="39" ht="16.899999999999999" customHeight="1"/>
    <row r="40" ht="16.899999999999999" customHeight="1"/>
    <row r="41" ht="16.899999999999999" customHeight="1"/>
  </sheetData>
  <mergeCells count="33">
    <mergeCell ref="Q7:S7"/>
    <mergeCell ref="N7:P7"/>
    <mergeCell ref="K7:M7"/>
    <mergeCell ref="H7:J7"/>
    <mergeCell ref="N8:P8"/>
    <mergeCell ref="Q9:S9"/>
    <mergeCell ref="A9:G9"/>
    <mergeCell ref="H8:J8"/>
    <mergeCell ref="A10:G10"/>
    <mergeCell ref="A8:G8"/>
    <mergeCell ref="P3:Q3"/>
    <mergeCell ref="R3:S3"/>
    <mergeCell ref="H9:J9"/>
    <mergeCell ref="H10:J10"/>
    <mergeCell ref="K8:M8"/>
    <mergeCell ref="K9:M9"/>
    <mergeCell ref="Q10:S10"/>
    <mergeCell ref="H6:V6"/>
    <mergeCell ref="T7:V7"/>
    <mergeCell ref="T8:V8"/>
    <mergeCell ref="T9:V9"/>
    <mergeCell ref="T10:V10"/>
    <mergeCell ref="K10:M10"/>
    <mergeCell ref="N9:P9"/>
    <mergeCell ref="N10:P10"/>
    <mergeCell ref="Q8:S8"/>
    <mergeCell ref="P2:Q2"/>
    <mergeCell ref="R2:S2"/>
    <mergeCell ref="A1:C2"/>
    <mergeCell ref="D1:I2"/>
    <mergeCell ref="J1:O2"/>
    <mergeCell ref="P1:Q1"/>
    <mergeCell ref="R1:S1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19"/>
  <dimension ref="A1:V30"/>
  <sheetViews>
    <sheetView zoomScaleNormal="100" workbookViewId="0">
      <selection sqref="A1:C2"/>
    </sheetView>
  </sheetViews>
  <sheetFormatPr baseColWidth="10" defaultRowHeight="12.75"/>
  <cols>
    <col min="1" max="7" width="5.28515625" customWidth="1"/>
    <col min="8" max="8" width="6.5703125" customWidth="1"/>
    <col min="9" max="19" width="5.28515625" customWidth="1"/>
    <col min="20" max="22" width="4.85546875" customWidth="1"/>
  </cols>
  <sheetData>
    <row r="1" spans="1:22">
      <c r="A1" s="243" t="str">
        <f>Coordonnées!A1</f>
        <v>Synthèse des Comptes</v>
      </c>
      <c r="B1" s="244"/>
      <c r="C1" s="244"/>
      <c r="D1" s="240" t="str">
        <f>Coordonnées!D1</f>
        <v>Administration communale de</v>
      </c>
      <c r="E1" s="240"/>
      <c r="F1" s="240"/>
      <c r="G1" s="240"/>
      <c r="H1" s="240"/>
      <c r="I1" s="240"/>
      <c r="J1" s="238" t="str">
        <f>Coordonnées!J1</f>
        <v>ANTHISNES</v>
      </c>
      <c r="K1" s="238"/>
      <c r="L1" s="238"/>
      <c r="M1" s="238"/>
      <c r="N1" s="238"/>
      <c r="O1" s="238"/>
      <c r="P1" s="263" t="str">
        <f>Coordonnées!P1</f>
        <v>Code INS</v>
      </c>
      <c r="Q1" s="264"/>
      <c r="R1" s="259">
        <f>Coordonnées!R1</f>
        <v>61079</v>
      </c>
      <c r="S1" s="260"/>
    </row>
    <row r="2" spans="1:22">
      <c r="A2" s="245"/>
      <c r="B2" s="246"/>
      <c r="C2" s="246"/>
      <c r="D2" s="241"/>
      <c r="E2" s="241"/>
      <c r="F2" s="242"/>
      <c r="G2" s="242"/>
      <c r="H2" s="241"/>
      <c r="I2" s="241"/>
      <c r="J2" s="239"/>
      <c r="K2" s="239"/>
      <c r="L2" s="239"/>
      <c r="M2" s="239"/>
      <c r="N2" s="239"/>
      <c r="O2" s="239"/>
      <c r="P2" s="265" t="str">
        <f>Coordonnées!P2</f>
        <v>Exercice:</v>
      </c>
      <c r="Q2" s="266"/>
      <c r="R2" s="261">
        <f>Coordonnées!R2</f>
        <v>2023</v>
      </c>
      <c r="S2" s="262"/>
    </row>
    <row r="3" spans="1:22">
      <c r="A3" s="187" t="str">
        <f>Coordonnées!A3</f>
        <v>Modèle officiel généré par l'application eComptes © SPW Intérieur et Action Sociale</v>
      </c>
      <c r="B3" s="29"/>
      <c r="C3" s="29"/>
      <c r="D3" s="29"/>
      <c r="E3" s="29"/>
      <c r="F3" s="56"/>
      <c r="G3" s="56"/>
      <c r="H3" s="29"/>
      <c r="I3" s="29"/>
      <c r="J3" s="55"/>
      <c r="K3" s="55"/>
      <c r="L3" s="55"/>
      <c r="M3" s="55"/>
      <c r="N3" s="29"/>
      <c r="O3" s="29"/>
      <c r="P3" s="235" t="str">
        <f>Coordonnées!P3</f>
        <v>Version:</v>
      </c>
      <c r="Q3" s="236"/>
      <c r="R3" s="267">
        <f>Coordonnées!R3</f>
        <v>1</v>
      </c>
      <c r="S3" s="268"/>
    </row>
    <row r="4" spans="1:22" ht="13.15" customHeight="1">
      <c r="A4" s="63"/>
      <c r="B4" s="63"/>
      <c r="C4" s="63"/>
      <c r="D4" s="63"/>
      <c r="E4" s="63"/>
      <c r="F4" s="63"/>
      <c r="G4" s="63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22" ht="16.899999999999999" customHeight="1">
      <c r="A5" s="2"/>
      <c r="B5" s="2"/>
      <c r="C5" s="2"/>
      <c r="D5" s="2"/>
      <c r="E5" s="2"/>
      <c r="L5" s="65"/>
      <c r="M5" s="65"/>
      <c r="N5" s="65"/>
      <c r="O5" s="65"/>
      <c r="P5" s="65"/>
      <c r="Q5" s="65"/>
      <c r="R5" s="46"/>
      <c r="S5" s="46"/>
    </row>
    <row r="6" spans="1:22" ht="18.399999999999999" customHeight="1">
      <c r="A6" s="27"/>
      <c r="B6" s="2"/>
      <c r="C6" s="2"/>
      <c r="D6" s="2"/>
      <c r="E6" s="2"/>
      <c r="H6" s="339" t="s">
        <v>299</v>
      </c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40"/>
      <c r="U6" s="340"/>
      <c r="V6" s="340"/>
    </row>
    <row r="7" spans="1:22" ht="18.399999999999999" customHeight="1">
      <c r="A7" s="66"/>
      <c r="B7" s="67"/>
      <c r="C7" s="67"/>
      <c r="D7" s="67"/>
      <c r="E7" s="67"/>
      <c r="F7" s="67"/>
      <c r="G7" s="67"/>
      <c r="H7" s="341" t="str">
        <f>Coordonnées!$H$27</f>
        <v>Compte</v>
      </c>
      <c r="I7" s="341"/>
      <c r="J7" s="341"/>
      <c r="K7" s="341" t="str">
        <f>Coordonnées!$H$27</f>
        <v>Compte</v>
      </c>
      <c r="L7" s="341"/>
      <c r="M7" s="341"/>
      <c r="N7" s="341" t="str">
        <f>Coordonnées!$H$27</f>
        <v>Compte</v>
      </c>
      <c r="O7" s="341"/>
      <c r="P7" s="341"/>
      <c r="Q7" s="341" t="str">
        <f>Coordonnées!$H$27</f>
        <v>Compte</v>
      </c>
      <c r="R7" s="341"/>
      <c r="S7" s="341"/>
      <c r="T7" s="341" t="str">
        <f>Coordonnées!$H$27</f>
        <v>Compte</v>
      </c>
      <c r="U7" s="341"/>
      <c r="V7" s="341"/>
    </row>
    <row r="8" spans="1:22" ht="18.399999999999999" customHeight="1">
      <c r="A8" s="66"/>
      <c r="B8" s="69"/>
      <c r="C8" s="67"/>
      <c r="D8" s="67"/>
      <c r="E8" s="67"/>
      <c r="F8" s="67"/>
      <c r="G8" s="67"/>
      <c r="H8" s="342" t="s">
        <v>31</v>
      </c>
      <c r="I8" s="343"/>
      <c r="J8" s="343"/>
      <c r="K8" s="343"/>
      <c r="L8" s="343"/>
      <c r="M8" s="343"/>
      <c r="N8" s="343"/>
      <c r="O8" s="343"/>
      <c r="P8" s="343"/>
      <c r="Q8" s="343"/>
      <c r="R8" s="343"/>
      <c r="S8" s="343"/>
      <c r="T8" s="344"/>
      <c r="U8" s="344"/>
      <c r="V8" s="345"/>
    </row>
    <row r="9" spans="1:22" ht="18.399999999999999" customHeight="1">
      <c r="A9" s="335" t="s">
        <v>2</v>
      </c>
      <c r="B9" s="346"/>
      <c r="C9" s="335"/>
      <c r="D9" s="335"/>
      <c r="E9" s="335"/>
      <c r="F9" s="335"/>
      <c r="G9" s="335"/>
      <c r="H9" s="336">
        <f>K9-1</f>
        <v>2019</v>
      </c>
      <c r="I9" s="336"/>
      <c r="J9" s="336"/>
      <c r="K9" s="336">
        <f>N9-1</f>
        <v>2020</v>
      </c>
      <c r="L9" s="336"/>
      <c r="M9" s="336"/>
      <c r="N9" s="336">
        <f>Q9-1</f>
        <v>2021</v>
      </c>
      <c r="O9" s="336"/>
      <c r="P9" s="336"/>
      <c r="Q9" s="336">
        <f>T9-1</f>
        <v>2022</v>
      </c>
      <c r="R9" s="336"/>
      <c r="S9" s="336"/>
      <c r="T9" s="336">
        <f>R2</f>
        <v>2023</v>
      </c>
      <c r="U9" s="336"/>
      <c r="V9" s="336"/>
    </row>
    <row r="10" spans="1:22" ht="18.399999999999999" customHeight="1">
      <c r="A10" s="337" t="s">
        <v>13</v>
      </c>
      <c r="B10" s="338"/>
      <c r="C10" s="338"/>
      <c r="D10" s="338"/>
      <c r="E10" s="338"/>
      <c r="F10" s="338"/>
      <c r="G10" s="338"/>
      <c r="H10" s="328">
        <v>2042829.89</v>
      </c>
      <c r="I10" s="329">
        <v>5512664.2599999998</v>
      </c>
      <c r="J10" s="330">
        <v>5512664.2599999998</v>
      </c>
      <c r="K10" s="328">
        <v>2051807.19</v>
      </c>
      <c r="L10" s="329">
        <v>5512664.2599999998</v>
      </c>
      <c r="M10" s="330">
        <v>5512664.2599999998</v>
      </c>
      <c r="N10" s="328">
        <v>2135988.09</v>
      </c>
      <c r="O10" s="329">
        <v>5512664.2599999998</v>
      </c>
      <c r="P10" s="330">
        <v>5512664.2599999998</v>
      </c>
      <c r="Q10" s="328">
        <v>2198264.38</v>
      </c>
      <c r="R10" s="329">
        <v>5512664.2599999998</v>
      </c>
      <c r="S10" s="330">
        <v>5512664.2599999998</v>
      </c>
      <c r="T10" s="328">
        <v>2412963.8199999998</v>
      </c>
      <c r="U10" s="329">
        <v>5512664.2599999998</v>
      </c>
      <c r="V10" s="330">
        <v>5512664.2599999998</v>
      </c>
    </row>
    <row r="11" spans="1:22" ht="18.399999999999999" customHeight="1">
      <c r="A11" s="319" t="s">
        <v>14</v>
      </c>
      <c r="B11" s="320"/>
      <c r="C11" s="320"/>
      <c r="D11" s="320"/>
      <c r="E11" s="320"/>
      <c r="F11" s="320"/>
      <c r="G11" s="320"/>
      <c r="H11" s="325">
        <v>759838.67</v>
      </c>
      <c r="I11" s="326">
        <v>2726342.74</v>
      </c>
      <c r="J11" s="327">
        <v>2726342.74</v>
      </c>
      <c r="K11" s="325">
        <v>701606.19</v>
      </c>
      <c r="L11" s="326">
        <v>2726342.74</v>
      </c>
      <c r="M11" s="327">
        <v>2726342.74</v>
      </c>
      <c r="N11" s="325">
        <v>779871.85</v>
      </c>
      <c r="O11" s="326">
        <v>2726342.74</v>
      </c>
      <c r="P11" s="327">
        <v>2726342.74</v>
      </c>
      <c r="Q11" s="325">
        <v>867775.06</v>
      </c>
      <c r="R11" s="326">
        <v>2726342.74</v>
      </c>
      <c r="S11" s="327">
        <v>2726342.74</v>
      </c>
      <c r="T11" s="325">
        <v>942010.26</v>
      </c>
      <c r="U11" s="326">
        <v>2726342.74</v>
      </c>
      <c r="V11" s="327">
        <v>2726342.74</v>
      </c>
    </row>
    <row r="12" spans="1:22" ht="18.399999999999999" customHeight="1">
      <c r="A12" s="319" t="s">
        <v>15</v>
      </c>
      <c r="B12" s="320"/>
      <c r="C12" s="320"/>
      <c r="D12" s="320"/>
      <c r="E12" s="320"/>
      <c r="F12" s="320"/>
      <c r="G12" s="320"/>
      <c r="H12" s="325">
        <v>1318836.3400000001</v>
      </c>
      <c r="I12" s="326">
        <v>4264832.04</v>
      </c>
      <c r="J12" s="327">
        <v>4264832.04</v>
      </c>
      <c r="K12" s="325">
        <v>1326139.28</v>
      </c>
      <c r="L12" s="326">
        <v>4264832.04</v>
      </c>
      <c r="M12" s="327">
        <v>4264832.04</v>
      </c>
      <c r="N12" s="325">
        <v>1288065.06</v>
      </c>
      <c r="O12" s="326">
        <v>4264832.04</v>
      </c>
      <c r="P12" s="327">
        <v>4264832.04</v>
      </c>
      <c r="Q12" s="325">
        <v>1291217.24</v>
      </c>
      <c r="R12" s="326">
        <v>4264832.04</v>
      </c>
      <c r="S12" s="327">
        <v>4264832.04</v>
      </c>
      <c r="T12" s="325">
        <v>1449754.13</v>
      </c>
      <c r="U12" s="326">
        <v>4264832.04</v>
      </c>
      <c r="V12" s="327">
        <v>4264832.04</v>
      </c>
    </row>
    <row r="13" spans="1:22" ht="18.399999999999999" customHeight="1">
      <c r="A13" s="319" t="s">
        <v>16</v>
      </c>
      <c r="B13" s="320"/>
      <c r="C13" s="320"/>
      <c r="D13" s="320"/>
      <c r="E13" s="320"/>
      <c r="F13" s="320"/>
      <c r="G13" s="320"/>
      <c r="H13" s="325">
        <v>454970.29</v>
      </c>
      <c r="I13" s="326">
        <v>41563.69</v>
      </c>
      <c r="J13" s="327">
        <v>41563.69</v>
      </c>
      <c r="K13" s="325">
        <v>481694.19</v>
      </c>
      <c r="L13" s="326">
        <v>41563.69</v>
      </c>
      <c r="M13" s="327">
        <v>41563.69</v>
      </c>
      <c r="N13" s="325">
        <v>427718.31</v>
      </c>
      <c r="O13" s="326">
        <v>41563.69</v>
      </c>
      <c r="P13" s="327">
        <v>41563.69</v>
      </c>
      <c r="Q13" s="325">
        <v>454720.29</v>
      </c>
      <c r="R13" s="326">
        <v>41563.69</v>
      </c>
      <c r="S13" s="327">
        <v>41563.69</v>
      </c>
      <c r="T13" s="325">
        <v>430170.71</v>
      </c>
      <c r="U13" s="326">
        <v>41563.69</v>
      </c>
      <c r="V13" s="327">
        <v>41563.69</v>
      </c>
    </row>
    <row r="14" spans="1:22" ht="18.399999999999999" customHeight="1" thickBot="1">
      <c r="A14" s="304" t="s">
        <v>306</v>
      </c>
      <c r="B14" s="305"/>
      <c r="C14" s="305"/>
      <c r="D14" s="305"/>
      <c r="E14" s="305"/>
      <c r="F14" s="305"/>
      <c r="G14" s="305"/>
      <c r="H14" s="307">
        <v>0</v>
      </c>
      <c r="I14" s="308">
        <v>0</v>
      </c>
      <c r="J14" s="309">
        <v>0</v>
      </c>
      <c r="K14" s="307">
        <v>0</v>
      </c>
      <c r="L14" s="308">
        <v>0</v>
      </c>
      <c r="M14" s="309">
        <v>0</v>
      </c>
      <c r="N14" s="307">
        <v>0</v>
      </c>
      <c r="O14" s="308">
        <v>0</v>
      </c>
      <c r="P14" s="309">
        <v>0</v>
      </c>
      <c r="Q14" s="307">
        <v>0</v>
      </c>
      <c r="R14" s="308">
        <v>0</v>
      </c>
      <c r="S14" s="309">
        <v>0</v>
      </c>
      <c r="T14" s="307">
        <v>422028.76</v>
      </c>
      <c r="U14" s="308">
        <v>0</v>
      </c>
      <c r="V14" s="309">
        <v>0</v>
      </c>
    </row>
    <row r="15" spans="1:22" ht="18.399999999999999" customHeight="1" thickBot="1">
      <c r="A15" s="297" t="s">
        <v>327</v>
      </c>
      <c r="B15" s="298"/>
      <c r="C15" s="298"/>
      <c r="D15" s="298"/>
      <c r="E15" s="298"/>
      <c r="F15" s="298"/>
      <c r="G15" s="298"/>
      <c r="H15" s="316">
        <f>SUM(H10:H14)</f>
        <v>4576475.1900000004</v>
      </c>
      <c r="I15" s="317"/>
      <c r="J15" s="318"/>
      <c r="K15" s="317">
        <f>SUM(K10:K14)</f>
        <v>4561246.8500000006</v>
      </c>
      <c r="L15" s="317"/>
      <c r="M15" s="317"/>
      <c r="N15" s="316">
        <f>SUM(N10:N14)</f>
        <v>4631643.3099999996</v>
      </c>
      <c r="O15" s="317"/>
      <c r="P15" s="318"/>
      <c r="Q15" s="317">
        <f>SUM(Q10:Q14)</f>
        <v>4811976.97</v>
      </c>
      <c r="R15" s="317"/>
      <c r="S15" s="318"/>
      <c r="T15" s="317">
        <f>SUM(T10:T14)</f>
        <v>5656927.6799999997</v>
      </c>
      <c r="U15" s="317"/>
      <c r="V15" s="318"/>
    </row>
    <row r="16" spans="1:22" ht="18.399999999999999" customHeight="1">
      <c r="A16" s="319" t="s">
        <v>30</v>
      </c>
      <c r="B16" s="320"/>
      <c r="C16" s="320"/>
      <c r="D16" s="320"/>
      <c r="E16" s="320"/>
      <c r="F16" s="320"/>
      <c r="G16" s="320"/>
      <c r="H16" s="322">
        <v>116561.7</v>
      </c>
      <c r="I16" s="323">
        <v>1521059.02</v>
      </c>
      <c r="J16" s="324">
        <v>2351270.66</v>
      </c>
      <c r="K16" s="322">
        <v>124748.94</v>
      </c>
      <c r="L16" s="323">
        <v>1659060.83</v>
      </c>
      <c r="M16" s="324">
        <v>1521059.02</v>
      </c>
      <c r="N16" s="322">
        <v>132128.13</v>
      </c>
      <c r="O16" s="323">
        <v>2230351.92</v>
      </c>
      <c r="P16" s="324">
        <v>1659060.83</v>
      </c>
      <c r="Q16" s="322">
        <v>140479.26</v>
      </c>
      <c r="R16" s="323">
        <v>2351270.66</v>
      </c>
      <c r="S16" s="324">
        <v>2230351.92</v>
      </c>
      <c r="T16" s="322">
        <v>167763.38</v>
      </c>
      <c r="U16" s="323">
        <v>2351270.66</v>
      </c>
      <c r="V16" s="324">
        <v>2230351.92</v>
      </c>
    </row>
    <row r="17" spans="1:22" ht="18.399999999999999" customHeight="1" thickBot="1">
      <c r="A17" s="304" t="s">
        <v>3</v>
      </c>
      <c r="B17" s="305"/>
      <c r="C17" s="305"/>
      <c r="D17" s="305"/>
      <c r="E17" s="305"/>
      <c r="F17" s="305"/>
      <c r="G17" s="305"/>
      <c r="H17" s="307">
        <v>326058.89</v>
      </c>
      <c r="I17" s="308">
        <v>1192323.53</v>
      </c>
      <c r="J17" s="309">
        <v>824300.6</v>
      </c>
      <c r="K17" s="307">
        <v>680000</v>
      </c>
      <c r="L17" s="308">
        <v>4295659.8600000003</v>
      </c>
      <c r="M17" s="309">
        <v>1192323.53</v>
      </c>
      <c r="N17" s="307">
        <v>428450</v>
      </c>
      <c r="O17" s="308">
        <v>1045347.08</v>
      </c>
      <c r="P17" s="309">
        <v>4295659.8600000003</v>
      </c>
      <c r="Q17" s="307">
        <v>1656098.81</v>
      </c>
      <c r="R17" s="308">
        <v>824300.6</v>
      </c>
      <c r="S17" s="309">
        <v>1045347.08</v>
      </c>
      <c r="T17" s="307">
        <v>0</v>
      </c>
      <c r="U17" s="308">
        <v>824300.6</v>
      </c>
      <c r="V17" s="309">
        <v>1045347.08</v>
      </c>
    </row>
    <row r="18" spans="1:22" ht="18.399999999999999" customHeight="1" thickBot="1">
      <c r="A18" s="310" t="s">
        <v>328</v>
      </c>
      <c r="B18" s="311"/>
      <c r="C18" s="311"/>
      <c r="D18" s="311"/>
      <c r="E18" s="311"/>
      <c r="F18" s="311"/>
      <c r="G18" s="311"/>
      <c r="H18" s="313">
        <f>SUM(H15:H17)</f>
        <v>5019095.78</v>
      </c>
      <c r="I18" s="314"/>
      <c r="J18" s="315"/>
      <c r="K18" s="314">
        <f>SUM(K15:K17)</f>
        <v>5365995.790000001</v>
      </c>
      <c r="L18" s="314"/>
      <c r="M18" s="314"/>
      <c r="N18" s="313">
        <f>SUM(N15:N17)</f>
        <v>5192221.4399999995</v>
      </c>
      <c r="O18" s="314"/>
      <c r="P18" s="315"/>
      <c r="Q18" s="313">
        <f>SUM(Q15:Q17)</f>
        <v>6608555.0399999991</v>
      </c>
      <c r="R18" s="314"/>
      <c r="S18" s="315"/>
      <c r="T18" s="313">
        <f>SUM(T15:T17)</f>
        <v>5824691.0599999996</v>
      </c>
      <c r="U18" s="314"/>
      <c r="V18" s="315"/>
    </row>
    <row r="19" spans="1:22" s="176" customFormat="1" ht="28.15" customHeight="1">
      <c r="A19" s="189" t="s">
        <v>326</v>
      </c>
      <c r="B19" s="190"/>
      <c r="C19" s="190"/>
      <c r="D19" s="190"/>
      <c r="E19" s="190"/>
      <c r="H19" s="191"/>
      <c r="I19" s="191"/>
      <c r="J19" s="191"/>
      <c r="K19" s="191"/>
      <c r="L19" s="192"/>
      <c r="M19" s="192"/>
      <c r="N19" s="192"/>
      <c r="O19" s="192"/>
      <c r="P19" s="192"/>
      <c r="Q19" s="192"/>
      <c r="R19" s="192"/>
      <c r="S19" s="192"/>
    </row>
    <row r="20" spans="1:22" ht="18.399999999999999" customHeight="1">
      <c r="A20" s="66"/>
      <c r="B20" s="67"/>
      <c r="C20" s="67"/>
      <c r="D20" s="67"/>
      <c r="E20" s="67"/>
      <c r="F20" s="67"/>
      <c r="G20" s="67"/>
      <c r="H20" s="331" t="s">
        <v>32</v>
      </c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3"/>
      <c r="U20" s="333"/>
      <c r="V20" s="334"/>
    </row>
    <row r="21" spans="1:22" ht="18.399999999999999" customHeight="1">
      <c r="A21" s="335" t="s">
        <v>2</v>
      </c>
      <c r="B21" s="335"/>
      <c r="C21" s="335"/>
      <c r="D21" s="335"/>
      <c r="E21" s="335"/>
      <c r="F21" s="335"/>
      <c r="G21" s="335"/>
      <c r="H21" s="336">
        <f>K21-1</f>
        <v>2019</v>
      </c>
      <c r="I21" s="336"/>
      <c r="J21" s="336"/>
      <c r="K21" s="336">
        <f>N21-1</f>
        <v>2020</v>
      </c>
      <c r="L21" s="336"/>
      <c r="M21" s="336"/>
      <c r="N21" s="336">
        <f>Q21-1</f>
        <v>2021</v>
      </c>
      <c r="O21" s="336"/>
      <c r="P21" s="336"/>
      <c r="Q21" s="336">
        <f>T21-1</f>
        <v>2022</v>
      </c>
      <c r="R21" s="336"/>
      <c r="S21" s="336"/>
      <c r="T21" s="336">
        <f>R2</f>
        <v>2023</v>
      </c>
      <c r="U21" s="336"/>
      <c r="V21" s="336"/>
    </row>
    <row r="22" spans="1:22" ht="18.399999999999999" customHeight="1">
      <c r="A22" s="319" t="s">
        <v>17</v>
      </c>
      <c r="B22" s="320"/>
      <c r="C22" s="320"/>
      <c r="D22" s="320"/>
      <c r="E22" s="320"/>
      <c r="F22" s="320"/>
      <c r="G22" s="321"/>
      <c r="H22" s="328">
        <v>293453.27</v>
      </c>
      <c r="I22" s="329">
        <v>373432.17</v>
      </c>
      <c r="J22" s="330">
        <v>697745.74</v>
      </c>
      <c r="K22" s="328">
        <v>413698.94</v>
      </c>
      <c r="L22" s="329">
        <v>373432.17</v>
      </c>
      <c r="M22" s="330">
        <v>697745.74</v>
      </c>
      <c r="N22" s="328">
        <v>469561.74</v>
      </c>
      <c r="O22" s="329">
        <v>373432.17</v>
      </c>
      <c r="P22" s="330">
        <v>697745.74</v>
      </c>
      <c r="Q22" s="328">
        <v>289878.25</v>
      </c>
      <c r="R22" s="329">
        <v>373432.17</v>
      </c>
      <c r="S22" s="330">
        <v>697745.74</v>
      </c>
      <c r="T22" s="328">
        <v>575058.44999999995</v>
      </c>
      <c r="U22" s="329">
        <v>373432.17</v>
      </c>
      <c r="V22" s="330">
        <v>697745.74</v>
      </c>
    </row>
    <row r="23" spans="1:22" ht="18.399999999999999" customHeight="1">
      <c r="A23" s="319" t="s">
        <v>15</v>
      </c>
      <c r="B23" s="320"/>
      <c r="C23" s="320"/>
      <c r="D23" s="320"/>
      <c r="E23" s="320"/>
      <c r="F23" s="320"/>
      <c r="G23" s="321"/>
      <c r="H23" s="325">
        <v>4740408.1500000004</v>
      </c>
      <c r="I23" s="326">
        <v>12728583.199999999</v>
      </c>
      <c r="J23" s="327">
        <v>13240574.68</v>
      </c>
      <c r="K23" s="325">
        <v>4731204.16</v>
      </c>
      <c r="L23" s="326">
        <v>12728583.199999999</v>
      </c>
      <c r="M23" s="327">
        <v>13240574.68</v>
      </c>
      <c r="N23" s="325">
        <v>4641265.93</v>
      </c>
      <c r="O23" s="326">
        <v>12728583.199999999</v>
      </c>
      <c r="P23" s="327">
        <v>13240574.68</v>
      </c>
      <c r="Q23" s="325">
        <v>5092157.3899999997</v>
      </c>
      <c r="R23" s="326">
        <v>12728583.199999999</v>
      </c>
      <c r="S23" s="327">
        <v>13240574.68</v>
      </c>
      <c r="T23" s="325">
        <v>6314949.3600000003</v>
      </c>
      <c r="U23" s="326">
        <v>12728583.199999999</v>
      </c>
      <c r="V23" s="327">
        <v>13240574.68</v>
      </c>
    </row>
    <row r="24" spans="1:22" ht="18.399999999999999" customHeight="1">
      <c r="A24" s="319" t="s">
        <v>16</v>
      </c>
      <c r="B24" s="320"/>
      <c r="C24" s="320"/>
      <c r="D24" s="320"/>
      <c r="E24" s="320"/>
      <c r="F24" s="320"/>
      <c r="G24" s="321"/>
      <c r="H24" s="325">
        <v>71368.149999999994</v>
      </c>
      <c r="I24" s="326">
        <v>548784.99</v>
      </c>
      <c r="J24" s="327">
        <v>408005.67</v>
      </c>
      <c r="K24" s="325">
        <v>49435.8</v>
      </c>
      <c r="L24" s="326">
        <v>548784.99</v>
      </c>
      <c r="M24" s="327">
        <v>408005.67</v>
      </c>
      <c r="N24" s="325">
        <v>57218.71</v>
      </c>
      <c r="O24" s="326">
        <v>548784.99</v>
      </c>
      <c r="P24" s="327">
        <v>408005.67</v>
      </c>
      <c r="Q24" s="325">
        <v>53470.43</v>
      </c>
      <c r="R24" s="326">
        <v>548784.99</v>
      </c>
      <c r="S24" s="327">
        <v>408005.67</v>
      </c>
      <c r="T24" s="325">
        <v>138475.43</v>
      </c>
      <c r="U24" s="326">
        <v>548784.99</v>
      </c>
      <c r="V24" s="327">
        <v>408005.67</v>
      </c>
    </row>
    <row r="25" spans="1:22" ht="18.399999999999999" customHeight="1" thickBot="1">
      <c r="A25" s="304" t="s">
        <v>3</v>
      </c>
      <c r="B25" s="305"/>
      <c r="C25" s="305"/>
      <c r="D25" s="305"/>
      <c r="E25" s="305"/>
      <c r="F25" s="305"/>
      <c r="G25" s="306"/>
      <c r="H25" s="307">
        <v>0</v>
      </c>
      <c r="I25" s="308">
        <v>0</v>
      </c>
      <c r="J25" s="309">
        <v>0</v>
      </c>
      <c r="K25" s="307">
        <v>0</v>
      </c>
      <c r="L25" s="308">
        <v>0</v>
      </c>
      <c r="M25" s="309">
        <v>0</v>
      </c>
      <c r="N25" s="307">
        <v>0</v>
      </c>
      <c r="O25" s="308">
        <v>0</v>
      </c>
      <c r="P25" s="309">
        <v>0</v>
      </c>
      <c r="Q25" s="307">
        <v>0</v>
      </c>
      <c r="R25" s="308">
        <v>0</v>
      </c>
      <c r="S25" s="309">
        <v>0</v>
      </c>
      <c r="T25" s="307">
        <v>0</v>
      </c>
      <c r="U25" s="308">
        <v>0</v>
      </c>
      <c r="V25" s="309">
        <v>0</v>
      </c>
    </row>
    <row r="26" spans="1:22" ht="18.399999999999999" customHeight="1" thickBot="1">
      <c r="A26" s="297" t="s">
        <v>327</v>
      </c>
      <c r="B26" s="298"/>
      <c r="C26" s="298"/>
      <c r="D26" s="298"/>
      <c r="E26" s="298"/>
      <c r="F26" s="298"/>
      <c r="G26" s="299"/>
      <c r="H26" s="316">
        <f>SUM(H22:H25)</f>
        <v>5105229.57</v>
      </c>
      <c r="I26" s="317"/>
      <c r="J26" s="317"/>
      <c r="K26" s="316">
        <f>SUM(K22:K25)</f>
        <v>5194338.9000000004</v>
      </c>
      <c r="L26" s="317"/>
      <c r="M26" s="318"/>
      <c r="N26" s="317">
        <f>SUM(N22:N25)</f>
        <v>5168046.38</v>
      </c>
      <c r="O26" s="317"/>
      <c r="P26" s="317"/>
      <c r="Q26" s="316">
        <f>SUM(Q22:Q25)</f>
        <v>5435506.0699999994</v>
      </c>
      <c r="R26" s="317"/>
      <c r="S26" s="318"/>
      <c r="T26" s="316">
        <f>SUM(T22:T25)</f>
        <v>7028483.2400000002</v>
      </c>
      <c r="U26" s="317"/>
      <c r="V26" s="318"/>
    </row>
    <row r="27" spans="1:22" ht="18.399999999999999" customHeight="1">
      <c r="A27" s="319" t="s">
        <v>30</v>
      </c>
      <c r="B27" s="320"/>
      <c r="C27" s="320"/>
      <c r="D27" s="320"/>
      <c r="E27" s="320"/>
      <c r="F27" s="320"/>
      <c r="G27" s="321"/>
      <c r="H27" s="322">
        <v>1889885.57</v>
      </c>
      <c r="I27" s="323">
        <v>6001218.2883333303</v>
      </c>
      <c r="J27" s="324">
        <v>5811470.0833333302</v>
      </c>
      <c r="K27" s="322">
        <v>2117505.0099999998</v>
      </c>
      <c r="L27" s="323">
        <v>6001218.2883333303</v>
      </c>
      <c r="M27" s="324">
        <v>5811470.0833333302</v>
      </c>
      <c r="N27" s="322">
        <v>2111510.46</v>
      </c>
      <c r="O27" s="323">
        <v>6001218.2883333303</v>
      </c>
      <c r="P27" s="324">
        <v>5811470.0833333302</v>
      </c>
      <c r="Q27" s="322">
        <v>2250683.44</v>
      </c>
      <c r="R27" s="323">
        <v>6001218.2883333303</v>
      </c>
      <c r="S27" s="324">
        <v>5811470.0833333302</v>
      </c>
      <c r="T27" s="322">
        <v>1246173.5900000001</v>
      </c>
      <c r="U27" s="323">
        <v>6001218.2883333303</v>
      </c>
      <c r="V27" s="324">
        <v>5811470.0833333302</v>
      </c>
    </row>
    <row r="28" spans="1:22" ht="18.399999999999999" customHeight="1" thickBot="1">
      <c r="A28" s="304" t="s">
        <v>3</v>
      </c>
      <c r="B28" s="305"/>
      <c r="C28" s="305"/>
      <c r="D28" s="305"/>
      <c r="E28" s="305"/>
      <c r="F28" s="305"/>
      <c r="G28" s="306"/>
      <c r="H28" s="307">
        <v>0</v>
      </c>
      <c r="I28" s="308">
        <v>0</v>
      </c>
      <c r="J28" s="309">
        <v>0</v>
      </c>
      <c r="K28" s="307">
        <v>0</v>
      </c>
      <c r="L28" s="308">
        <v>0</v>
      </c>
      <c r="M28" s="309">
        <v>0</v>
      </c>
      <c r="N28" s="307">
        <v>0</v>
      </c>
      <c r="O28" s="308">
        <v>0</v>
      </c>
      <c r="P28" s="309">
        <v>0</v>
      </c>
      <c r="Q28" s="307">
        <v>1487.36</v>
      </c>
      <c r="R28" s="308">
        <v>0</v>
      </c>
      <c r="S28" s="309">
        <v>0</v>
      </c>
      <c r="T28" s="307">
        <v>0</v>
      </c>
      <c r="U28" s="308">
        <v>0</v>
      </c>
      <c r="V28" s="309">
        <v>0</v>
      </c>
    </row>
    <row r="29" spans="1:22" ht="18.399999999999999" customHeight="1" thickBot="1">
      <c r="A29" s="310" t="s">
        <v>328</v>
      </c>
      <c r="B29" s="311"/>
      <c r="C29" s="311"/>
      <c r="D29" s="311"/>
      <c r="E29" s="311"/>
      <c r="F29" s="311"/>
      <c r="G29" s="312"/>
      <c r="H29" s="313">
        <f>SUM(H26:H28)</f>
        <v>6995115.1400000006</v>
      </c>
      <c r="I29" s="314"/>
      <c r="J29" s="314"/>
      <c r="K29" s="313">
        <f>SUM(K26:K28)</f>
        <v>7311843.9100000001</v>
      </c>
      <c r="L29" s="314"/>
      <c r="M29" s="315"/>
      <c r="N29" s="314">
        <f>SUM(N26:N28)</f>
        <v>7279556.8399999999</v>
      </c>
      <c r="O29" s="314"/>
      <c r="P29" s="314"/>
      <c r="Q29" s="313">
        <f>SUM(Q26:Q28)</f>
        <v>7687676.8700000001</v>
      </c>
      <c r="R29" s="314"/>
      <c r="S29" s="315"/>
      <c r="T29" s="313">
        <f>SUM(T26:T28)</f>
        <v>8274656.8300000001</v>
      </c>
      <c r="U29" s="314"/>
      <c r="V29" s="315"/>
    </row>
    <row r="30" spans="1:22" ht="16.899999999999999" customHeight="1">
      <c r="A30" s="68" t="s">
        <v>326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</row>
  </sheetData>
  <protectedRanges>
    <protectedRange sqref="H10:H14 K10:K14 N10:N14 Q10:Q14 T10:T14" name="Plage1"/>
    <protectedRange sqref="Q16:Q17 N16:N17 K16:K17 H16:H17 T16:T17" name="Plage2"/>
    <protectedRange sqref="H22:H25 K22:K25 N22:N25 Q22:Q25 T22:T25" name="Plage5"/>
    <protectedRange sqref="T27:T28 Q27:Q28 N27:N28 K27:K28 H27:H28" name="Plage6"/>
  </protectedRanges>
  <mergeCells count="131">
    <mergeCell ref="A1:C2"/>
    <mergeCell ref="D1:I2"/>
    <mergeCell ref="J1:O2"/>
    <mergeCell ref="P1:Q1"/>
    <mergeCell ref="R1:S1"/>
    <mergeCell ref="P2:Q2"/>
    <mergeCell ref="R2:S2"/>
    <mergeCell ref="P3:Q3"/>
    <mergeCell ref="R3:S3"/>
    <mergeCell ref="H6:V6"/>
    <mergeCell ref="H7:J7"/>
    <mergeCell ref="K7:M7"/>
    <mergeCell ref="N7:P7"/>
    <mergeCell ref="Q7:S7"/>
    <mergeCell ref="T7:V7"/>
    <mergeCell ref="H8:V8"/>
    <mergeCell ref="A9:G9"/>
    <mergeCell ref="H9:J9"/>
    <mergeCell ref="K9:M9"/>
    <mergeCell ref="N9:P9"/>
    <mergeCell ref="Q9:S9"/>
    <mergeCell ref="T9:V9"/>
    <mergeCell ref="A10:G10"/>
    <mergeCell ref="H10:J10"/>
    <mergeCell ref="K10:M10"/>
    <mergeCell ref="N10:P10"/>
    <mergeCell ref="Q10:S10"/>
    <mergeCell ref="T10:V10"/>
    <mergeCell ref="A11:G11"/>
    <mergeCell ref="H11:J11"/>
    <mergeCell ref="K11:M11"/>
    <mergeCell ref="N11:P11"/>
    <mergeCell ref="Q11:S11"/>
    <mergeCell ref="T11:V11"/>
    <mergeCell ref="A12:G12"/>
    <mergeCell ref="H12:J12"/>
    <mergeCell ref="K12:M12"/>
    <mergeCell ref="N12:P12"/>
    <mergeCell ref="Q12:S12"/>
    <mergeCell ref="T12:V12"/>
    <mergeCell ref="A13:G13"/>
    <mergeCell ref="H13:J13"/>
    <mergeCell ref="K13:M13"/>
    <mergeCell ref="N13:P13"/>
    <mergeCell ref="Q13:S13"/>
    <mergeCell ref="T13:V13"/>
    <mergeCell ref="A14:G14"/>
    <mergeCell ref="H14:J14"/>
    <mergeCell ref="K14:M14"/>
    <mergeCell ref="N14:P14"/>
    <mergeCell ref="Q14:S14"/>
    <mergeCell ref="T14:V14"/>
    <mergeCell ref="A15:G15"/>
    <mergeCell ref="H15:J15"/>
    <mergeCell ref="K15:M15"/>
    <mergeCell ref="N15:P15"/>
    <mergeCell ref="Q15:S15"/>
    <mergeCell ref="T15:V15"/>
    <mergeCell ref="A16:G16"/>
    <mergeCell ref="H16:J16"/>
    <mergeCell ref="K16:M16"/>
    <mergeCell ref="N16:P16"/>
    <mergeCell ref="Q16:S16"/>
    <mergeCell ref="T16:V16"/>
    <mergeCell ref="A17:G17"/>
    <mergeCell ref="H17:J17"/>
    <mergeCell ref="K17:M17"/>
    <mergeCell ref="N17:P17"/>
    <mergeCell ref="Q17:S17"/>
    <mergeCell ref="T17:V17"/>
    <mergeCell ref="H20:V20"/>
    <mergeCell ref="A18:G18"/>
    <mergeCell ref="H18:J18"/>
    <mergeCell ref="K18:M18"/>
    <mergeCell ref="N18:P18"/>
    <mergeCell ref="Q18:S18"/>
    <mergeCell ref="T18:V18"/>
    <mergeCell ref="A21:G21"/>
    <mergeCell ref="H21:J21"/>
    <mergeCell ref="K21:M21"/>
    <mergeCell ref="N21:P21"/>
    <mergeCell ref="Q21:S21"/>
    <mergeCell ref="T21:V21"/>
    <mergeCell ref="A22:G22"/>
    <mergeCell ref="H22:J22"/>
    <mergeCell ref="K22:M22"/>
    <mergeCell ref="N22:P22"/>
    <mergeCell ref="Q22:S22"/>
    <mergeCell ref="T22:V22"/>
    <mergeCell ref="A23:G23"/>
    <mergeCell ref="H23:J23"/>
    <mergeCell ref="K23:M23"/>
    <mergeCell ref="N23:P23"/>
    <mergeCell ref="Q23:S23"/>
    <mergeCell ref="T23:V23"/>
    <mergeCell ref="A24:G24"/>
    <mergeCell ref="H24:J24"/>
    <mergeCell ref="K24:M24"/>
    <mergeCell ref="N24:P24"/>
    <mergeCell ref="Q24:S24"/>
    <mergeCell ref="T24:V24"/>
    <mergeCell ref="A25:G25"/>
    <mergeCell ref="H25:J25"/>
    <mergeCell ref="K25:M25"/>
    <mergeCell ref="N25:P25"/>
    <mergeCell ref="Q25:S25"/>
    <mergeCell ref="T25:V25"/>
    <mergeCell ref="A26:G26"/>
    <mergeCell ref="H26:J26"/>
    <mergeCell ref="K26:M26"/>
    <mergeCell ref="N26:P26"/>
    <mergeCell ref="Q26:S26"/>
    <mergeCell ref="T26:V26"/>
    <mergeCell ref="A27:G27"/>
    <mergeCell ref="H27:J27"/>
    <mergeCell ref="K27:M27"/>
    <mergeCell ref="N27:P27"/>
    <mergeCell ref="Q27:S27"/>
    <mergeCell ref="T27:V27"/>
    <mergeCell ref="A28:G28"/>
    <mergeCell ref="H28:J28"/>
    <mergeCell ref="K28:M28"/>
    <mergeCell ref="N28:P28"/>
    <mergeCell ref="Q28:S28"/>
    <mergeCell ref="T28:V28"/>
    <mergeCell ref="A29:G29"/>
    <mergeCell ref="H29:J29"/>
    <mergeCell ref="K29:M29"/>
    <mergeCell ref="N29:P29"/>
    <mergeCell ref="Q29:S29"/>
    <mergeCell ref="T29:V29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20"/>
  <dimension ref="A1:V31"/>
  <sheetViews>
    <sheetView tabSelected="1" zoomScaleNormal="100" workbookViewId="0">
      <selection sqref="A1:C2"/>
    </sheetView>
  </sheetViews>
  <sheetFormatPr baseColWidth="10" defaultRowHeight="12.75"/>
  <cols>
    <col min="1" max="7" width="5.28515625" customWidth="1"/>
    <col min="8" max="8" width="6.5703125" customWidth="1"/>
    <col min="9" max="19" width="5.28515625" customWidth="1"/>
    <col min="20" max="22" width="4.85546875" customWidth="1"/>
  </cols>
  <sheetData>
    <row r="1" spans="1:22">
      <c r="A1" s="243" t="str">
        <f>Coordonnées!A1</f>
        <v>Synthèse des Comptes</v>
      </c>
      <c r="B1" s="244"/>
      <c r="C1" s="244"/>
      <c r="D1" s="240" t="str">
        <f>Coordonnées!D1</f>
        <v>Administration communale de</v>
      </c>
      <c r="E1" s="240"/>
      <c r="F1" s="240"/>
      <c r="G1" s="240"/>
      <c r="H1" s="240"/>
      <c r="I1" s="240"/>
      <c r="J1" s="238" t="str">
        <f>Coordonnées!J1</f>
        <v>ANTHISNES</v>
      </c>
      <c r="K1" s="238"/>
      <c r="L1" s="238"/>
      <c r="M1" s="238"/>
      <c r="N1" s="238"/>
      <c r="O1" s="238"/>
      <c r="P1" s="263" t="str">
        <f>Coordonnées!P1</f>
        <v>Code INS</v>
      </c>
      <c r="Q1" s="264"/>
      <c r="R1" s="259">
        <f>Coordonnées!R1</f>
        <v>61079</v>
      </c>
      <c r="S1" s="260"/>
    </row>
    <row r="2" spans="1:22">
      <c r="A2" s="245"/>
      <c r="B2" s="246"/>
      <c r="C2" s="246"/>
      <c r="D2" s="241"/>
      <c r="E2" s="241"/>
      <c r="F2" s="242"/>
      <c r="G2" s="242"/>
      <c r="H2" s="241"/>
      <c r="I2" s="241"/>
      <c r="J2" s="239"/>
      <c r="K2" s="239"/>
      <c r="L2" s="239"/>
      <c r="M2" s="239"/>
      <c r="N2" s="239"/>
      <c r="O2" s="239"/>
      <c r="P2" s="265" t="str">
        <f>Coordonnées!P2</f>
        <v>Exercice:</v>
      </c>
      <c r="Q2" s="266"/>
      <c r="R2" s="261">
        <f>Coordonnées!R2</f>
        <v>2023</v>
      </c>
      <c r="S2" s="262"/>
    </row>
    <row r="3" spans="1:22">
      <c r="A3" s="187" t="str">
        <f>Coordonnées!A3</f>
        <v>Modèle officiel généré par l'application eComptes © SPW Intérieur et Action Sociale</v>
      </c>
      <c r="B3" s="29"/>
      <c r="C3" s="29"/>
      <c r="D3" s="29"/>
      <c r="E3" s="29"/>
      <c r="F3" s="56"/>
      <c r="G3" s="56"/>
      <c r="H3" s="29"/>
      <c r="I3" s="29"/>
      <c r="J3" s="55"/>
      <c r="K3" s="55"/>
      <c r="L3" s="55"/>
      <c r="M3" s="55"/>
      <c r="N3" s="29"/>
      <c r="O3" s="29"/>
      <c r="P3" s="235" t="str">
        <f>Coordonnées!P3</f>
        <v>Version:</v>
      </c>
      <c r="Q3" s="236"/>
      <c r="R3" s="267">
        <f>Coordonnées!R3</f>
        <v>1</v>
      </c>
      <c r="S3" s="268"/>
    </row>
    <row r="4" spans="1:22" ht="13.15" customHeight="1">
      <c r="A4" s="63"/>
      <c r="B4" s="63"/>
      <c r="C4" s="63"/>
      <c r="D4" s="63"/>
      <c r="E4" s="63"/>
      <c r="F4" s="63"/>
      <c r="G4" s="63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22" ht="16.899999999999999" customHeight="1">
      <c r="A5" s="2"/>
      <c r="B5" s="2"/>
      <c r="C5" s="2"/>
      <c r="D5" s="2"/>
      <c r="E5" s="2"/>
      <c r="L5" s="65"/>
      <c r="M5" s="65"/>
      <c r="N5" s="65"/>
      <c r="O5" s="65"/>
      <c r="P5" s="65"/>
      <c r="Q5" s="65"/>
      <c r="R5" s="46"/>
      <c r="S5" s="46"/>
    </row>
    <row r="6" spans="1:22" ht="18.399999999999999" customHeight="1">
      <c r="A6" s="27"/>
      <c r="B6" s="2"/>
      <c r="C6" s="2"/>
      <c r="D6" s="2"/>
      <c r="E6" s="2"/>
      <c r="H6" s="339" t="s">
        <v>303</v>
      </c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40"/>
      <c r="U6" s="340"/>
      <c r="V6" s="340"/>
    </row>
    <row r="7" spans="1:22" ht="18.399999999999999" customHeight="1">
      <c r="A7" s="66"/>
      <c r="B7" s="67"/>
      <c r="C7" s="67"/>
      <c r="D7" s="67"/>
      <c r="E7" s="67"/>
      <c r="F7" s="67"/>
      <c r="G7" s="67"/>
      <c r="H7" s="341" t="str">
        <f>Coordonnées!$H$27</f>
        <v>Compte</v>
      </c>
      <c r="I7" s="341"/>
      <c r="J7" s="341"/>
      <c r="K7" s="341" t="str">
        <f>Coordonnées!$H$27</f>
        <v>Compte</v>
      </c>
      <c r="L7" s="341"/>
      <c r="M7" s="341"/>
      <c r="N7" s="341" t="str">
        <f>Coordonnées!$H$27</f>
        <v>Compte</v>
      </c>
      <c r="O7" s="341"/>
      <c r="P7" s="341"/>
      <c r="Q7" s="341" t="str">
        <f>Coordonnées!$H$27</f>
        <v>Compte</v>
      </c>
      <c r="R7" s="341"/>
      <c r="S7" s="341"/>
      <c r="T7" s="341" t="str">
        <f>Coordonnées!$H$27</f>
        <v>Compte</v>
      </c>
      <c r="U7" s="341"/>
      <c r="V7" s="341"/>
    </row>
    <row r="8" spans="1:22" ht="18.399999999999999" customHeight="1">
      <c r="A8" s="66"/>
      <c r="B8" s="69"/>
      <c r="C8" s="67"/>
      <c r="D8" s="67"/>
      <c r="E8" s="67"/>
      <c r="F8" s="67"/>
      <c r="G8" s="67"/>
      <c r="H8" s="342" t="s">
        <v>301</v>
      </c>
      <c r="I8" s="343"/>
      <c r="J8" s="343"/>
      <c r="K8" s="343"/>
      <c r="L8" s="343"/>
      <c r="M8" s="343"/>
      <c r="N8" s="343"/>
      <c r="O8" s="343"/>
      <c r="P8" s="343"/>
      <c r="Q8" s="343"/>
      <c r="R8" s="343"/>
      <c r="S8" s="343"/>
      <c r="T8" s="344"/>
      <c r="U8" s="344"/>
      <c r="V8" s="345"/>
    </row>
    <row r="9" spans="1:22" ht="18.399999999999999" customHeight="1">
      <c r="A9" s="335" t="s">
        <v>2</v>
      </c>
      <c r="B9" s="346"/>
      <c r="C9" s="335"/>
      <c r="D9" s="335"/>
      <c r="E9" s="335"/>
      <c r="F9" s="335"/>
      <c r="G9" s="335"/>
      <c r="H9" s="336">
        <f>K9-1</f>
        <v>2019</v>
      </c>
      <c r="I9" s="336"/>
      <c r="J9" s="336"/>
      <c r="K9" s="336">
        <f>N9-1</f>
        <v>2020</v>
      </c>
      <c r="L9" s="336"/>
      <c r="M9" s="336"/>
      <c r="N9" s="336">
        <f>Q9-1</f>
        <v>2021</v>
      </c>
      <c r="O9" s="336"/>
      <c r="P9" s="336"/>
      <c r="Q9" s="336">
        <f>T9-1</f>
        <v>2022</v>
      </c>
      <c r="R9" s="336"/>
      <c r="S9" s="336"/>
      <c r="T9" s="336">
        <f>R2</f>
        <v>2023</v>
      </c>
      <c r="U9" s="336"/>
      <c r="V9" s="336"/>
    </row>
    <row r="10" spans="1:22" ht="18.399999999999999" customHeight="1">
      <c r="A10" s="337" t="s">
        <v>15</v>
      </c>
      <c r="B10" s="338"/>
      <c r="C10" s="338"/>
      <c r="D10" s="338"/>
      <c r="E10" s="338"/>
      <c r="F10" s="338"/>
      <c r="G10" s="338"/>
      <c r="H10" s="328">
        <v>1002.22</v>
      </c>
      <c r="I10" s="329">
        <v>5512664.2599999998</v>
      </c>
      <c r="J10" s="330">
        <v>5512664.2599999998</v>
      </c>
      <c r="K10" s="328">
        <v>77261.429999999993</v>
      </c>
      <c r="L10" s="329">
        <v>5512664.2599999998</v>
      </c>
      <c r="M10" s="330">
        <v>5512664.2599999998</v>
      </c>
      <c r="N10" s="328">
        <v>185676.15</v>
      </c>
      <c r="O10" s="329">
        <v>5512664.2599999998</v>
      </c>
      <c r="P10" s="330">
        <v>5512664.2599999998</v>
      </c>
      <c r="Q10" s="328">
        <v>147512.07999999999</v>
      </c>
      <c r="R10" s="329">
        <v>5512664.2599999998</v>
      </c>
      <c r="S10" s="330">
        <v>5512664.2599999998</v>
      </c>
      <c r="T10" s="328">
        <v>63708.41</v>
      </c>
      <c r="U10" s="329">
        <v>5512664.2599999998</v>
      </c>
      <c r="V10" s="330">
        <v>5512664.2599999998</v>
      </c>
    </row>
    <row r="11" spans="1:22" ht="18.399999999999999" customHeight="1">
      <c r="A11" s="319" t="s">
        <v>304</v>
      </c>
      <c r="B11" s="320"/>
      <c r="C11" s="320"/>
      <c r="D11" s="320"/>
      <c r="E11" s="320"/>
      <c r="F11" s="320"/>
      <c r="G11" s="320"/>
      <c r="H11" s="325">
        <v>249594.82</v>
      </c>
      <c r="I11" s="326">
        <v>2726342.74</v>
      </c>
      <c r="J11" s="327">
        <v>2726342.74</v>
      </c>
      <c r="K11" s="325">
        <v>813229.88</v>
      </c>
      <c r="L11" s="326">
        <v>2726342.74</v>
      </c>
      <c r="M11" s="327">
        <v>2726342.74</v>
      </c>
      <c r="N11" s="325">
        <v>605671.55000000005</v>
      </c>
      <c r="O11" s="326">
        <v>2726342.74</v>
      </c>
      <c r="P11" s="327">
        <v>2726342.74</v>
      </c>
      <c r="Q11" s="325">
        <v>1960042.99</v>
      </c>
      <c r="R11" s="326">
        <v>2726342.74</v>
      </c>
      <c r="S11" s="327">
        <v>2726342.74</v>
      </c>
      <c r="T11" s="325">
        <v>466746.75</v>
      </c>
      <c r="U11" s="326">
        <v>2726342.74</v>
      </c>
      <c r="V11" s="327">
        <v>2726342.74</v>
      </c>
    </row>
    <row r="12" spans="1:22" ht="18.399999999999999" customHeight="1">
      <c r="A12" s="319" t="s">
        <v>16</v>
      </c>
      <c r="B12" s="320"/>
      <c r="C12" s="320"/>
      <c r="D12" s="320"/>
      <c r="E12" s="320"/>
      <c r="F12" s="320"/>
      <c r="G12" s="320"/>
      <c r="H12" s="325">
        <v>395638.3</v>
      </c>
      <c r="I12" s="326">
        <v>4264832.04</v>
      </c>
      <c r="J12" s="327">
        <v>4264832.04</v>
      </c>
      <c r="K12" s="325">
        <v>46323.3</v>
      </c>
      <c r="L12" s="326">
        <v>4264832.04</v>
      </c>
      <c r="M12" s="327">
        <v>4264832.04</v>
      </c>
      <c r="N12" s="325">
        <v>46252.01</v>
      </c>
      <c r="O12" s="326">
        <v>4264832.04</v>
      </c>
      <c r="P12" s="327">
        <v>4264832.04</v>
      </c>
      <c r="Q12" s="325">
        <v>21248.3</v>
      </c>
      <c r="R12" s="326">
        <v>4264832.04</v>
      </c>
      <c r="S12" s="327">
        <v>4264832.04</v>
      </c>
      <c r="T12" s="325">
        <v>21248.3</v>
      </c>
      <c r="U12" s="326">
        <v>4264832.04</v>
      </c>
      <c r="V12" s="327">
        <v>4264832.04</v>
      </c>
    </row>
    <row r="13" spans="1:22" ht="18.399999999999999" customHeight="1">
      <c r="A13" s="319" t="s">
        <v>3</v>
      </c>
      <c r="B13" s="320"/>
      <c r="C13" s="320"/>
      <c r="D13" s="320"/>
      <c r="E13" s="320"/>
      <c r="F13" s="320"/>
      <c r="G13" s="320"/>
      <c r="H13" s="325">
        <v>0</v>
      </c>
      <c r="I13" s="326">
        <v>41563.69</v>
      </c>
      <c r="J13" s="327">
        <v>41563.69</v>
      </c>
      <c r="K13" s="325">
        <v>0</v>
      </c>
      <c r="L13" s="326">
        <v>41563.69</v>
      </c>
      <c r="M13" s="327">
        <v>41563.69</v>
      </c>
      <c r="N13" s="325">
        <v>0</v>
      </c>
      <c r="O13" s="326">
        <v>41563.69</v>
      </c>
      <c r="P13" s="327">
        <v>41563.69</v>
      </c>
      <c r="Q13" s="325">
        <v>0</v>
      </c>
      <c r="R13" s="326">
        <v>41563.69</v>
      </c>
      <c r="S13" s="327">
        <v>41563.69</v>
      </c>
      <c r="T13" s="325">
        <v>0</v>
      </c>
      <c r="U13" s="326">
        <v>41563.69</v>
      </c>
      <c r="V13" s="327">
        <v>41563.69</v>
      </c>
    </row>
    <row r="14" spans="1:22" ht="18.399999999999999" customHeight="1" thickBot="1">
      <c r="A14" s="304"/>
      <c r="B14" s="305"/>
      <c r="C14" s="305"/>
      <c r="D14" s="305"/>
      <c r="E14" s="305"/>
      <c r="F14" s="305"/>
      <c r="G14" s="305"/>
      <c r="H14" s="307">
        <v>0</v>
      </c>
      <c r="I14" s="308">
        <v>0</v>
      </c>
      <c r="J14" s="309">
        <v>0</v>
      </c>
      <c r="K14" s="307">
        <v>0</v>
      </c>
      <c r="L14" s="308">
        <v>0</v>
      </c>
      <c r="M14" s="309">
        <v>0</v>
      </c>
      <c r="N14" s="307">
        <v>0</v>
      </c>
      <c r="O14" s="308">
        <v>0</v>
      </c>
      <c r="P14" s="309">
        <v>0</v>
      </c>
      <c r="Q14" s="307">
        <v>0</v>
      </c>
      <c r="R14" s="308">
        <v>0</v>
      </c>
      <c r="S14" s="309">
        <v>0</v>
      </c>
      <c r="T14" s="307">
        <v>0</v>
      </c>
      <c r="U14" s="308">
        <v>0</v>
      </c>
      <c r="V14" s="309">
        <v>0</v>
      </c>
    </row>
    <row r="15" spans="1:22" ht="18.399999999999999" customHeight="1" thickBot="1">
      <c r="A15" s="297" t="s">
        <v>327</v>
      </c>
      <c r="B15" s="298"/>
      <c r="C15" s="298"/>
      <c r="D15" s="298"/>
      <c r="E15" s="298"/>
      <c r="F15" s="298"/>
      <c r="G15" s="298"/>
      <c r="H15" s="316">
        <f>SUM(H10:H14)</f>
        <v>646235.34</v>
      </c>
      <c r="I15" s="317"/>
      <c r="J15" s="318"/>
      <c r="K15" s="317">
        <f>SUM(K10:K14)</f>
        <v>936814.6100000001</v>
      </c>
      <c r="L15" s="317"/>
      <c r="M15" s="317"/>
      <c r="N15" s="316">
        <f>SUM(N10:N14)</f>
        <v>837599.71000000008</v>
      </c>
      <c r="O15" s="317"/>
      <c r="P15" s="318"/>
      <c r="Q15" s="317">
        <f>SUM(Q10:Q14)</f>
        <v>2128803.3699999996</v>
      </c>
      <c r="R15" s="317"/>
      <c r="S15" s="318"/>
      <c r="T15" s="317">
        <f>SUM(T10:T14)</f>
        <v>551703.46000000008</v>
      </c>
      <c r="U15" s="317"/>
      <c r="V15" s="318"/>
    </row>
    <row r="16" spans="1:22" ht="18.399999999999999" customHeight="1">
      <c r="A16" s="319" t="s">
        <v>30</v>
      </c>
      <c r="B16" s="320"/>
      <c r="C16" s="320"/>
      <c r="D16" s="320"/>
      <c r="E16" s="320"/>
      <c r="F16" s="320"/>
      <c r="G16" s="320"/>
      <c r="H16" s="322">
        <v>1748140.48</v>
      </c>
      <c r="I16" s="323">
        <v>1521059.02</v>
      </c>
      <c r="J16" s="324">
        <v>2351270.66</v>
      </c>
      <c r="K16" s="322">
        <v>290511.5</v>
      </c>
      <c r="L16" s="323">
        <v>1659060.83</v>
      </c>
      <c r="M16" s="324">
        <v>1521059.02</v>
      </c>
      <c r="N16" s="322">
        <v>1030193.97</v>
      </c>
      <c r="O16" s="323">
        <v>2230351.92</v>
      </c>
      <c r="P16" s="324">
        <v>1659060.83</v>
      </c>
      <c r="Q16" s="322">
        <v>771913.25</v>
      </c>
      <c r="R16" s="323">
        <v>2351270.66</v>
      </c>
      <c r="S16" s="324">
        <v>2230351.92</v>
      </c>
      <c r="T16" s="322">
        <v>2437137.23</v>
      </c>
      <c r="U16" s="323">
        <v>2351270.66</v>
      </c>
      <c r="V16" s="324">
        <v>2230351.92</v>
      </c>
    </row>
    <row r="17" spans="1:22" ht="18.399999999999999" customHeight="1" thickBot="1">
      <c r="A17" s="304" t="s">
        <v>3</v>
      </c>
      <c r="B17" s="305"/>
      <c r="C17" s="305"/>
      <c r="D17" s="305"/>
      <c r="E17" s="305"/>
      <c r="F17" s="305"/>
      <c r="G17" s="305"/>
      <c r="H17" s="307">
        <v>343363.39</v>
      </c>
      <c r="I17" s="308">
        <v>1192323.53</v>
      </c>
      <c r="J17" s="309">
        <v>824300.6</v>
      </c>
      <c r="K17" s="307">
        <v>25360.57</v>
      </c>
      <c r="L17" s="308">
        <v>4295659.8600000003</v>
      </c>
      <c r="M17" s="309">
        <v>1192323.53</v>
      </c>
      <c r="N17" s="307">
        <v>72243.67</v>
      </c>
      <c r="O17" s="308">
        <v>1045347.08</v>
      </c>
      <c r="P17" s="309">
        <v>4295659.8600000003</v>
      </c>
      <c r="Q17" s="307">
        <v>475253.16</v>
      </c>
      <c r="R17" s="308">
        <v>824300.6</v>
      </c>
      <c r="S17" s="309">
        <v>1045347.08</v>
      </c>
      <c r="T17" s="307">
        <v>438493.37</v>
      </c>
      <c r="U17" s="308">
        <v>824300.6</v>
      </c>
      <c r="V17" s="309">
        <v>1045347.08</v>
      </c>
    </row>
    <row r="18" spans="1:22" ht="18.399999999999999" customHeight="1" thickBot="1">
      <c r="A18" s="310" t="s">
        <v>328</v>
      </c>
      <c r="B18" s="311"/>
      <c r="C18" s="311"/>
      <c r="D18" s="311"/>
      <c r="E18" s="311"/>
      <c r="F18" s="311"/>
      <c r="G18" s="311"/>
      <c r="H18" s="313">
        <f>SUM(H15:H17)</f>
        <v>2737739.21</v>
      </c>
      <c r="I18" s="314"/>
      <c r="J18" s="315"/>
      <c r="K18" s="314">
        <f>SUM(K15:K17)</f>
        <v>1252686.6800000002</v>
      </c>
      <c r="L18" s="314"/>
      <c r="M18" s="314"/>
      <c r="N18" s="313">
        <f>SUM(N15:N17)</f>
        <v>1940037.35</v>
      </c>
      <c r="O18" s="314"/>
      <c r="P18" s="315"/>
      <c r="Q18" s="313">
        <f>SUM(Q15:Q17)</f>
        <v>3375969.78</v>
      </c>
      <c r="R18" s="314"/>
      <c r="S18" s="315"/>
      <c r="T18" s="313">
        <f>SUM(T15:T17)</f>
        <v>3427334.06</v>
      </c>
      <c r="U18" s="314"/>
      <c r="V18" s="315"/>
    </row>
    <row r="19" spans="1:22" s="176" customFormat="1" ht="28.15" customHeight="1">
      <c r="A19" s="189" t="s">
        <v>326</v>
      </c>
      <c r="B19" s="190"/>
      <c r="C19" s="190"/>
      <c r="D19" s="190"/>
      <c r="E19" s="190"/>
      <c r="H19" s="191"/>
      <c r="I19" s="191"/>
      <c r="J19" s="191"/>
      <c r="K19" s="191"/>
      <c r="L19" s="192"/>
      <c r="M19" s="192"/>
      <c r="N19" s="192"/>
      <c r="O19" s="192"/>
      <c r="P19" s="192"/>
      <c r="Q19" s="192"/>
      <c r="R19" s="192"/>
      <c r="S19" s="192"/>
    </row>
    <row r="20" spans="1:22" ht="18.399999999999999" customHeight="1">
      <c r="A20" s="66"/>
      <c r="B20" s="67"/>
      <c r="C20" s="67"/>
      <c r="D20" s="67"/>
      <c r="E20" s="67"/>
      <c r="F20" s="67"/>
      <c r="G20" s="67"/>
      <c r="H20" s="331" t="s">
        <v>302</v>
      </c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3"/>
      <c r="U20" s="333"/>
      <c r="V20" s="334"/>
    </row>
    <row r="21" spans="1:22" ht="18.399999999999999" customHeight="1">
      <c r="A21" s="335" t="s">
        <v>2</v>
      </c>
      <c r="B21" s="335"/>
      <c r="C21" s="335"/>
      <c r="D21" s="335"/>
      <c r="E21" s="335"/>
      <c r="F21" s="335"/>
      <c r="G21" s="335"/>
      <c r="H21" s="336">
        <f>K21-1</f>
        <v>2019</v>
      </c>
      <c r="I21" s="336"/>
      <c r="J21" s="336"/>
      <c r="K21" s="336">
        <f>N21-1</f>
        <v>2020</v>
      </c>
      <c r="L21" s="336"/>
      <c r="M21" s="336"/>
      <c r="N21" s="336">
        <f>Q21-1</f>
        <v>2021</v>
      </c>
      <c r="O21" s="336"/>
      <c r="P21" s="336"/>
      <c r="Q21" s="336">
        <f>T21-1</f>
        <v>2022</v>
      </c>
      <c r="R21" s="336"/>
      <c r="S21" s="336"/>
      <c r="T21" s="336">
        <f>R2</f>
        <v>2023</v>
      </c>
      <c r="U21" s="336"/>
      <c r="V21" s="336"/>
    </row>
    <row r="22" spans="1:22" ht="18.399999999999999" customHeight="1">
      <c r="A22" s="337" t="s">
        <v>15</v>
      </c>
      <c r="B22" s="338"/>
      <c r="C22" s="338"/>
      <c r="D22" s="338"/>
      <c r="E22" s="338"/>
      <c r="F22" s="338"/>
      <c r="G22" s="338"/>
      <c r="H22" s="328">
        <v>305993.94</v>
      </c>
      <c r="I22" s="329">
        <v>373432.17</v>
      </c>
      <c r="J22" s="330">
        <v>697745.74</v>
      </c>
      <c r="K22" s="328">
        <v>13002.65</v>
      </c>
      <c r="L22" s="329">
        <v>365967.42</v>
      </c>
      <c r="M22" s="330">
        <v>373432.17</v>
      </c>
      <c r="N22" s="328">
        <v>97551.4</v>
      </c>
      <c r="O22" s="329">
        <v>414709.37</v>
      </c>
      <c r="P22" s="330">
        <v>365967.42</v>
      </c>
      <c r="Q22" s="328">
        <v>383276.57</v>
      </c>
      <c r="R22" s="329">
        <v>697745.74</v>
      </c>
      <c r="S22" s="330">
        <v>414709.37</v>
      </c>
      <c r="T22" s="328">
        <v>1621936.62</v>
      </c>
      <c r="U22" s="329">
        <v>557211.56000000006</v>
      </c>
      <c r="V22" s="330">
        <v>577850.16</v>
      </c>
    </row>
    <row r="23" spans="1:22" ht="18.399999999999999" customHeight="1">
      <c r="A23" s="319" t="s">
        <v>304</v>
      </c>
      <c r="B23" s="320"/>
      <c r="C23" s="320"/>
      <c r="D23" s="320"/>
      <c r="E23" s="320"/>
      <c r="F23" s="320"/>
      <c r="G23" s="320"/>
      <c r="H23" s="325">
        <v>0</v>
      </c>
      <c r="I23" s="326">
        <v>12728583.199999999</v>
      </c>
      <c r="J23" s="327">
        <v>13240574.68</v>
      </c>
      <c r="K23" s="325">
        <v>16715</v>
      </c>
      <c r="L23" s="326">
        <v>12120371.99</v>
      </c>
      <c r="M23" s="327">
        <v>12728583.199999999</v>
      </c>
      <c r="N23" s="325">
        <v>100075</v>
      </c>
      <c r="O23" s="326">
        <v>12941517.73</v>
      </c>
      <c r="P23" s="327">
        <v>12120371.99</v>
      </c>
      <c r="Q23" s="325">
        <v>24932</v>
      </c>
      <c r="R23" s="326">
        <v>13240574.68</v>
      </c>
      <c r="S23" s="327">
        <v>12941517.73</v>
      </c>
      <c r="T23" s="325">
        <v>6861</v>
      </c>
      <c r="U23" s="326">
        <v>13289626.9983333</v>
      </c>
      <c r="V23" s="327">
        <v>13396094.2633333</v>
      </c>
    </row>
    <row r="24" spans="1:22" ht="18.399999999999999" customHeight="1">
      <c r="A24" s="319" t="s">
        <v>16</v>
      </c>
      <c r="B24" s="320"/>
      <c r="C24" s="320"/>
      <c r="D24" s="320"/>
      <c r="E24" s="320"/>
      <c r="F24" s="320"/>
      <c r="G24" s="320"/>
      <c r="H24" s="325">
        <v>0</v>
      </c>
      <c r="I24" s="326">
        <v>548784.99</v>
      </c>
      <c r="J24" s="327">
        <v>408005.67</v>
      </c>
      <c r="K24" s="325">
        <v>0</v>
      </c>
      <c r="L24" s="326">
        <v>536819.05000000005</v>
      </c>
      <c r="M24" s="327">
        <v>548784.99</v>
      </c>
      <c r="N24" s="325">
        <v>482158.74</v>
      </c>
      <c r="O24" s="326">
        <v>344975.81</v>
      </c>
      <c r="P24" s="327">
        <v>536819.05000000005</v>
      </c>
      <c r="Q24" s="325">
        <v>0</v>
      </c>
      <c r="R24" s="326">
        <v>408005.67</v>
      </c>
      <c r="S24" s="327">
        <v>344975.81</v>
      </c>
      <c r="T24" s="325">
        <v>0</v>
      </c>
      <c r="U24" s="326">
        <v>128208.38666666699</v>
      </c>
      <c r="V24" s="327">
        <v>26303.796666666702</v>
      </c>
    </row>
    <row r="25" spans="1:22" ht="18.399999999999999" customHeight="1" thickBot="1">
      <c r="A25" s="319" t="s">
        <v>3</v>
      </c>
      <c r="B25" s="320"/>
      <c r="C25" s="320"/>
      <c r="D25" s="320"/>
      <c r="E25" s="320"/>
      <c r="F25" s="320"/>
      <c r="G25" s="320"/>
      <c r="H25" s="307">
        <v>0</v>
      </c>
      <c r="I25" s="308">
        <v>0</v>
      </c>
      <c r="J25" s="309">
        <v>0</v>
      </c>
      <c r="K25" s="307">
        <v>0</v>
      </c>
      <c r="L25" s="308">
        <v>0</v>
      </c>
      <c r="M25" s="309">
        <v>0</v>
      </c>
      <c r="N25" s="307">
        <v>0</v>
      </c>
      <c r="O25" s="308">
        <v>0</v>
      </c>
      <c r="P25" s="309">
        <v>0</v>
      </c>
      <c r="Q25" s="307">
        <v>0</v>
      </c>
      <c r="R25" s="308">
        <v>0</v>
      </c>
      <c r="S25" s="309">
        <v>0</v>
      </c>
      <c r="T25" s="307">
        <v>0</v>
      </c>
      <c r="U25" s="308">
        <v>0</v>
      </c>
      <c r="V25" s="309">
        <v>0</v>
      </c>
    </row>
    <row r="26" spans="1:22" ht="18.399999999999999" customHeight="1" thickBot="1">
      <c r="A26" s="297" t="s">
        <v>327</v>
      </c>
      <c r="B26" s="298"/>
      <c r="C26" s="298"/>
      <c r="D26" s="298"/>
      <c r="E26" s="298"/>
      <c r="F26" s="298"/>
      <c r="G26" s="299"/>
      <c r="H26" s="316">
        <f>SUM(H22:H25)</f>
        <v>305993.94</v>
      </c>
      <c r="I26" s="317"/>
      <c r="J26" s="317"/>
      <c r="K26" s="316">
        <f>SUM(K22:K25)</f>
        <v>29717.65</v>
      </c>
      <c r="L26" s="317"/>
      <c r="M26" s="318"/>
      <c r="N26" s="317">
        <f>SUM(N22:N25)</f>
        <v>679785.14</v>
      </c>
      <c r="O26" s="317"/>
      <c r="P26" s="317"/>
      <c r="Q26" s="316">
        <f>SUM(Q22:Q25)</f>
        <v>408208.57</v>
      </c>
      <c r="R26" s="317"/>
      <c r="S26" s="318"/>
      <c r="T26" s="316">
        <f>SUM(T22:T25)</f>
        <v>1628797.62</v>
      </c>
      <c r="U26" s="317"/>
      <c r="V26" s="318"/>
    </row>
    <row r="27" spans="1:22" ht="18.399999999999999" customHeight="1">
      <c r="A27" s="319" t="s">
        <v>30</v>
      </c>
      <c r="B27" s="320"/>
      <c r="C27" s="320"/>
      <c r="D27" s="320"/>
      <c r="E27" s="320"/>
      <c r="F27" s="320"/>
      <c r="G27" s="321"/>
      <c r="H27" s="322">
        <v>1986341.8</v>
      </c>
      <c r="I27" s="323"/>
      <c r="J27" s="324"/>
      <c r="K27" s="322">
        <v>264777.8</v>
      </c>
      <c r="L27" s="323">
        <v>10122961.629999999</v>
      </c>
      <c r="M27" s="324">
        <v>6628334.5600000005</v>
      </c>
      <c r="N27" s="322">
        <v>715404.29</v>
      </c>
      <c r="O27" s="323">
        <v>6248838.1500000004</v>
      </c>
      <c r="P27" s="324">
        <v>10122961.629999999</v>
      </c>
      <c r="Q27" s="322">
        <v>955829.21</v>
      </c>
      <c r="R27" s="323">
        <v>6834216</v>
      </c>
      <c r="S27" s="324">
        <v>6248838.1500000004</v>
      </c>
      <c r="T27" s="322">
        <v>1247825.44</v>
      </c>
      <c r="U27" s="323">
        <v>6001218.2883333303</v>
      </c>
      <c r="V27" s="324">
        <v>5811470.0833333302</v>
      </c>
    </row>
    <row r="28" spans="1:22" ht="18.399999999999999" customHeight="1" thickBot="1">
      <c r="A28" s="304" t="s">
        <v>3</v>
      </c>
      <c r="B28" s="305"/>
      <c r="C28" s="305"/>
      <c r="D28" s="305"/>
      <c r="E28" s="305"/>
      <c r="F28" s="305"/>
      <c r="G28" s="306"/>
      <c r="H28" s="307">
        <v>492043.01</v>
      </c>
      <c r="I28" s="308">
        <v>0</v>
      </c>
      <c r="J28" s="309">
        <v>0</v>
      </c>
      <c r="K28" s="307">
        <v>615900.89</v>
      </c>
      <c r="L28" s="308">
        <v>0</v>
      </c>
      <c r="M28" s="309">
        <v>0</v>
      </c>
      <c r="N28" s="307">
        <v>719773.2</v>
      </c>
      <c r="O28" s="308">
        <v>0</v>
      </c>
      <c r="P28" s="309">
        <v>0</v>
      </c>
      <c r="Q28" s="307">
        <v>968589.35</v>
      </c>
      <c r="R28" s="308">
        <v>0</v>
      </c>
      <c r="S28" s="309">
        <v>0</v>
      </c>
      <c r="T28" s="307">
        <v>500265.43</v>
      </c>
      <c r="U28" s="308">
        <v>0</v>
      </c>
      <c r="V28" s="309">
        <v>0</v>
      </c>
    </row>
    <row r="29" spans="1:22" ht="18.399999999999999" customHeight="1" thickBot="1">
      <c r="A29" s="310" t="s">
        <v>328</v>
      </c>
      <c r="B29" s="311"/>
      <c r="C29" s="311"/>
      <c r="D29" s="311"/>
      <c r="E29" s="311"/>
      <c r="F29" s="311"/>
      <c r="G29" s="312"/>
      <c r="H29" s="313">
        <f>SUM(H26:H28)</f>
        <v>2784378.75</v>
      </c>
      <c r="I29" s="314"/>
      <c r="J29" s="314"/>
      <c r="K29" s="313">
        <f>SUM(K26:K28)</f>
        <v>910396.34000000008</v>
      </c>
      <c r="L29" s="314"/>
      <c r="M29" s="315"/>
      <c r="N29" s="314">
        <f>SUM(N26:N28)</f>
        <v>2114962.63</v>
      </c>
      <c r="O29" s="314"/>
      <c r="P29" s="314"/>
      <c r="Q29" s="313">
        <f>SUM(Q26:Q28)</f>
        <v>2332627.13</v>
      </c>
      <c r="R29" s="314"/>
      <c r="S29" s="315"/>
      <c r="T29" s="313">
        <f>SUM(T26:T28)</f>
        <v>3376888.49</v>
      </c>
      <c r="U29" s="314"/>
      <c r="V29" s="315"/>
    </row>
    <row r="30" spans="1:22" ht="16.899999999999999" customHeight="1">
      <c r="A30" s="66" t="s">
        <v>326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</row>
    <row r="31" spans="1:22" ht="16.899999999999999" customHeight="1"/>
  </sheetData>
  <protectedRanges>
    <protectedRange sqref="H10:H14 K10:K14 N10:N14 Q10:Q14 T10:T14" name="Plage1"/>
    <protectedRange sqref="Q16:Q17 N16:N17 K16:K17 H16:H17 T16:T17" name="Plage2"/>
    <protectedRange sqref="Q22:Q25 N22:N25 K22:K25 H22:H25 T22:T25" name="Plage5"/>
    <protectedRange sqref="Q27:Q28 N27:N28 K27:K28 H27:H28 T27:T28" name="Plage6"/>
  </protectedRanges>
  <mergeCells count="131">
    <mergeCell ref="A1:C2"/>
    <mergeCell ref="D1:I2"/>
    <mergeCell ref="J1:O2"/>
    <mergeCell ref="P1:Q1"/>
    <mergeCell ref="R1:S1"/>
    <mergeCell ref="P2:Q2"/>
    <mergeCell ref="R2:S2"/>
    <mergeCell ref="P3:Q3"/>
    <mergeCell ref="R3:S3"/>
    <mergeCell ref="H6:V6"/>
    <mergeCell ref="H7:J7"/>
    <mergeCell ref="K7:M7"/>
    <mergeCell ref="N7:P7"/>
    <mergeCell ref="Q7:S7"/>
    <mergeCell ref="T7:V7"/>
    <mergeCell ref="H8:V8"/>
    <mergeCell ref="A9:G9"/>
    <mergeCell ref="H9:J9"/>
    <mergeCell ref="K9:M9"/>
    <mergeCell ref="N9:P9"/>
    <mergeCell ref="Q9:S9"/>
    <mergeCell ref="T9:V9"/>
    <mergeCell ref="A10:G10"/>
    <mergeCell ref="H10:J10"/>
    <mergeCell ref="K10:M10"/>
    <mergeCell ref="N10:P10"/>
    <mergeCell ref="Q10:S10"/>
    <mergeCell ref="T10:V10"/>
    <mergeCell ref="A11:G11"/>
    <mergeCell ref="H11:J11"/>
    <mergeCell ref="K11:M11"/>
    <mergeCell ref="N11:P11"/>
    <mergeCell ref="Q11:S11"/>
    <mergeCell ref="T11:V11"/>
    <mergeCell ref="A12:G12"/>
    <mergeCell ref="H12:J12"/>
    <mergeCell ref="K12:M12"/>
    <mergeCell ref="N12:P12"/>
    <mergeCell ref="Q12:S12"/>
    <mergeCell ref="T12:V12"/>
    <mergeCell ref="A13:G13"/>
    <mergeCell ref="H13:J13"/>
    <mergeCell ref="K13:M13"/>
    <mergeCell ref="N13:P13"/>
    <mergeCell ref="Q13:S13"/>
    <mergeCell ref="T13:V13"/>
    <mergeCell ref="A14:G14"/>
    <mergeCell ref="H14:J14"/>
    <mergeCell ref="K14:M14"/>
    <mergeCell ref="N14:P14"/>
    <mergeCell ref="Q14:S14"/>
    <mergeCell ref="T14:V14"/>
    <mergeCell ref="A15:G15"/>
    <mergeCell ref="H15:J15"/>
    <mergeCell ref="K15:M15"/>
    <mergeCell ref="N15:P15"/>
    <mergeCell ref="Q15:S15"/>
    <mergeCell ref="T15:V15"/>
    <mergeCell ref="A16:G16"/>
    <mergeCell ref="H16:J16"/>
    <mergeCell ref="K16:M16"/>
    <mergeCell ref="N16:P16"/>
    <mergeCell ref="Q16:S16"/>
    <mergeCell ref="T16:V16"/>
    <mergeCell ref="A17:G17"/>
    <mergeCell ref="H17:J17"/>
    <mergeCell ref="K17:M17"/>
    <mergeCell ref="N17:P17"/>
    <mergeCell ref="Q17:S17"/>
    <mergeCell ref="T17:V17"/>
    <mergeCell ref="A18:G18"/>
    <mergeCell ref="H18:J18"/>
    <mergeCell ref="K18:M18"/>
    <mergeCell ref="N18:P18"/>
    <mergeCell ref="Q18:S18"/>
    <mergeCell ref="T18:V18"/>
    <mergeCell ref="H20:V20"/>
    <mergeCell ref="A21:G21"/>
    <mergeCell ref="H21:J21"/>
    <mergeCell ref="K21:M21"/>
    <mergeCell ref="N21:P21"/>
    <mergeCell ref="Q21:S21"/>
    <mergeCell ref="T21:V21"/>
    <mergeCell ref="A22:G22"/>
    <mergeCell ref="H22:J22"/>
    <mergeCell ref="K22:M22"/>
    <mergeCell ref="N22:P22"/>
    <mergeCell ref="Q22:S22"/>
    <mergeCell ref="T22:V22"/>
    <mergeCell ref="A23:G23"/>
    <mergeCell ref="H23:J23"/>
    <mergeCell ref="K23:M23"/>
    <mergeCell ref="N23:P23"/>
    <mergeCell ref="Q23:S23"/>
    <mergeCell ref="T23:V23"/>
    <mergeCell ref="A24:G24"/>
    <mergeCell ref="H24:J24"/>
    <mergeCell ref="K24:M24"/>
    <mergeCell ref="N24:P24"/>
    <mergeCell ref="Q24:S24"/>
    <mergeCell ref="T24:V24"/>
    <mergeCell ref="A25:G25"/>
    <mergeCell ref="H25:J25"/>
    <mergeCell ref="K25:M25"/>
    <mergeCell ref="N25:P25"/>
    <mergeCell ref="Q25:S25"/>
    <mergeCell ref="T25:V25"/>
    <mergeCell ref="A26:G26"/>
    <mergeCell ref="H26:J26"/>
    <mergeCell ref="K26:M26"/>
    <mergeCell ref="N26:P26"/>
    <mergeCell ref="Q26:S26"/>
    <mergeCell ref="T26:V26"/>
    <mergeCell ref="A27:G27"/>
    <mergeCell ref="H27:J27"/>
    <mergeCell ref="K27:M27"/>
    <mergeCell ref="N27:P27"/>
    <mergeCell ref="Q27:S27"/>
    <mergeCell ref="T27:V27"/>
    <mergeCell ref="A28:G28"/>
    <mergeCell ref="H28:J28"/>
    <mergeCell ref="K28:M28"/>
    <mergeCell ref="N28:P28"/>
    <mergeCell ref="Q28:S28"/>
    <mergeCell ref="T28:V28"/>
    <mergeCell ref="A29:G29"/>
    <mergeCell ref="H29:J29"/>
    <mergeCell ref="K29:M29"/>
    <mergeCell ref="N29:P29"/>
    <mergeCell ref="Q29:S29"/>
    <mergeCell ref="T29:V29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16"/>
  <dimension ref="A1:J21"/>
  <sheetViews>
    <sheetView zoomScaleNormal="100" workbookViewId="0">
      <selection sqref="A1:C2"/>
    </sheetView>
  </sheetViews>
  <sheetFormatPr baseColWidth="10" defaultRowHeight="12.75"/>
  <cols>
    <col min="1" max="1" width="16.5703125" customWidth="1"/>
    <col min="2" max="4" width="5.28515625" customWidth="1"/>
    <col min="5" max="9" width="19.28515625" customWidth="1"/>
  </cols>
  <sheetData>
    <row r="1" spans="1:10" ht="13.15" customHeight="1">
      <c r="A1" s="243" t="str">
        <f>Coordonnées!A1</f>
        <v>Synthèse des Comptes</v>
      </c>
      <c r="B1" s="244"/>
      <c r="C1" s="244"/>
      <c r="D1" s="156"/>
      <c r="E1" s="240" t="s">
        <v>0</v>
      </c>
      <c r="F1" s="240"/>
      <c r="G1" s="244" t="str">
        <f>Coordonnées!J1</f>
        <v>ANTHISNES</v>
      </c>
      <c r="H1" s="244"/>
      <c r="I1" s="158" t="s">
        <v>296</v>
      </c>
      <c r="J1" s="178">
        <f>Coordonnées!R1</f>
        <v>61079</v>
      </c>
    </row>
    <row r="2" spans="1:10" ht="16.149999999999999" customHeight="1">
      <c r="A2" s="245"/>
      <c r="B2" s="246"/>
      <c r="C2" s="246"/>
      <c r="D2" s="157"/>
      <c r="E2" s="241"/>
      <c r="F2" s="241"/>
      <c r="G2" s="246"/>
      <c r="H2" s="246"/>
      <c r="I2" s="159" t="s">
        <v>1</v>
      </c>
      <c r="J2" s="179">
        <f>Coordonnées!R2</f>
        <v>2023</v>
      </c>
    </row>
    <row r="3" spans="1:10" s="176" customFormat="1" ht="27" customHeight="1">
      <c r="A3" s="188" t="str">
        <f>Coordonnées!A3</f>
        <v>Modèle officiel généré par l'application eComptes © SPW Intérieur et Action Sociale</v>
      </c>
      <c r="B3" s="173"/>
      <c r="C3" s="173"/>
      <c r="D3" s="173"/>
      <c r="E3" s="173"/>
      <c r="F3" s="174"/>
      <c r="G3" s="174"/>
      <c r="H3" s="175"/>
      <c r="I3" s="175" t="s">
        <v>297</v>
      </c>
      <c r="J3" s="177">
        <f>Coordonnées!R3</f>
        <v>1</v>
      </c>
    </row>
    <row r="4" spans="1:10" ht="16.149999999999999" customHeight="1">
      <c r="A4" s="30"/>
      <c r="B4" s="29"/>
      <c r="C4" s="29"/>
      <c r="D4" s="29"/>
      <c r="E4" s="353" t="s">
        <v>305</v>
      </c>
      <c r="F4" s="354"/>
      <c r="G4" s="354"/>
      <c r="H4" s="354"/>
      <c r="I4" s="354"/>
    </row>
    <row r="5" spans="1:10" ht="17.649999999999999" customHeight="1">
      <c r="A5" s="28"/>
      <c r="E5" s="361" t="s">
        <v>329</v>
      </c>
      <c r="F5" s="362"/>
      <c r="G5" s="362"/>
      <c r="H5" s="362"/>
      <c r="I5" s="362"/>
    </row>
    <row r="6" spans="1:10" ht="17.649999999999999" customHeight="1">
      <c r="A6" s="28"/>
      <c r="E6" s="164" t="str">
        <f>Coordonnées!$H$27</f>
        <v>Compte</v>
      </c>
      <c r="F6" s="164" t="str">
        <f>Coordonnées!$H$27</f>
        <v>Compte</v>
      </c>
      <c r="G6" s="164" t="str">
        <f>Coordonnées!$H$27</f>
        <v>Compte</v>
      </c>
      <c r="H6" s="164" t="str">
        <f>Coordonnées!$H$27</f>
        <v>Compte</v>
      </c>
      <c r="I6" s="164" t="str">
        <f>Coordonnées!$H$27</f>
        <v>Compte</v>
      </c>
    </row>
    <row r="7" spans="1:10" ht="17.649999999999999" customHeight="1">
      <c r="A7" s="28"/>
      <c r="E7" s="160">
        <f>F7-1</f>
        <v>2019</v>
      </c>
      <c r="F7" s="160">
        <f>G7-1</f>
        <v>2020</v>
      </c>
      <c r="G7" s="160">
        <f>H7-1</f>
        <v>2021</v>
      </c>
      <c r="H7" s="160">
        <f>I7-1</f>
        <v>2022</v>
      </c>
      <c r="I7" s="160">
        <f>J2</f>
        <v>2023</v>
      </c>
    </row>
    <row r="8" spans="1:10" ht="30" customHeight="1">
      <c r="A8" s="347" t="s">
        <v>38</v>
      </c>
      <c r="B8" s="348"/>
      <c r="C8" s="348"/>
      <c r="D8" s="349"/>
      <c r="E8" s="220">
        <v>403150.65</v>
      </c>
      <c r="F8" s="220">
        <v>747100.31</v>
      </c>
      <c r="G8" s="220">
        <v>489310.79</v>
      </c>
      <c r="H8" s="220">
        <v>1719607.3</v>
      </c>
      <c r="I8" s="220">
        <v>97324.4</v>
      </c>
    </row>
    <row r="9" spans="1:10" ht="30" customHeight="1">
      <c r="A9" s="350" t="s">
        <v>19</v>
      </c>
      <c r="B9" s="351"/>
      <c r="C9" s="351"/>
      <c r="D9" s="352"/>
      <c r="E9" s="220">
        <v>1519964.49</v>
      </c>
      <c r="F9" s="220">
        <v>1525205.18</v>
      </c>
      <c r="G9" s="220">
        <v>1647396.52</v>
      </c>
      <c r="H9" s="220">
        <v>1719920.98</v>
      </c>
      <c r="I9" s="220">
        <v>2062535.16</v>
      </c>
    </row>
    <row r="10" spans="1:10" ht="30" customHeight="1">
      <c r="A10" s="350" t="s">
        <v>20</v>
      </c>
      <c r="B10" s="351"/>
      <c r="C10" s="351"/>
      <c r="D10" s="352"/>
      <c r="E10" s="220">
        <v>438582.25</v>
      </c>
      <c r="F10" s="220">
        <v>419211.37</v>
      </c>
      <c r="G10" s="220">
        <v>399305.51</v>
      </c>
      <c r="H10" s="220">
        <v>402529.62</v>
      </c>
      <c r="I10" s="220">
        <v>560008.66</v>
      </c>
    </row>
    <row r="11" spans="1:10" ht="30" customHeight="1">
      <c r="A11" s="350" t="s">
        <v>21</v>
      </c>
      <c r="B11" s="351"/>
      <c r="C11" s="351"/>
      <c r="D11" s="352"/>
      <c r="E11" s="220">
        <v>1256084.8999999999</v>
      </c>
      <c r="F11" s="220">
        <v>1269349.8700000001</v>
      </c>
      <c r="G11" s="220">
        <v>1196093.58</v>
      </c>
      <c r="H11" s="220">
        <v>1231780.25</v>
      </c>
      <c r="I11" s="220">
        <v>1243375.8899999999</v>
      </c>
    </row>
    <row r="12" spans="1:10" ht="30" customHeight="1">
      <c r="A12" s="350" t="s">
        <v>29</v>
      </c>
      <c r="B12" s="351"/>
      <c r="C12" s="351"/>
      <c r="D12" s="352"/>
      <c r="E12" s="220">
        <v>29037.87</v>
      </c>
      <c r="F12" s="220">
        <v>33965.519999999997</v>
      </c>
      <c r="G12" s="220">
        <v>29626.06</v>
      </c>
      <c r="H12" s="220">
        <v>34344.25</v>
      </c>
      <c r="I12" s="220">
        <v>48452.47</v>
      </c>
    </row>
    <row r="13" spans="1:10" ht="30" customHeight="1">
      <c r="A13" s="350" t="s">
        <v>22</v>
      </c>
      <c r="B13" s="351"/>
      <c r="C13" s="351"/>
      <c r="D13" s="352"/>
      <c r="E13" s="220">
        <v>13657.89</v>
      </c>
      <c r="F13" s="220">
        <v>22123.05</v>
      </c>
      <c r="G13" s="220">
        <v>26001.83</v>
      </c>
      <c r="H13" s="220">
        <v>21831.439999999999</v>
      </c>
      <c r="I13" s="220">
        <v>49566.95</v>
      </c>
    </row>
    <row r="14" spans="1:10" ht="30" customHeight="1">
      <c r="A14" s="350" t="s">
        <v>23</v>
      </c>
      <c r="B14" s="351"/>
      <c r="C14" s="351"/>
      <c r="D14" s="352"/>
      <c r="E14" s="220">
        <v>293871.73</v>
      </c>
      <c r="F14" s="220">
        <v>262627.49</v>
      </c>
      <c r="G14" s="220">
        <v>290530.03999999998</v>
      </c>
      <c r="H14" s="220">
        <v>313657.63</v>
      </c>
      <c r="I14" s="220">
        <v>343566.86</v>
      </c>
    </row>
    <row r="15" spans="1:10" ht="30" customHeight="1">
      <c r="A15" s="350" t="s">
        <v>24</v>
      </c>
      <c r="B15" s="351"/>
      <c r="C15" s="351"/>
      <c r="D15" s="352"/>
      <c r="E15" s="220">
        <v>159700.07999999999</v>
      </c>
      <c r="F15" s="220">
        <v>146472.10999999999</v>
      </c>
      <c r="G15" s="220">
        <v>158046.09</v>
      </c>
      <c r="H15" s="220">
        <v>203319.45</v>
      </c>
      <c r="I15" s="220">
        <v>215980.55</v>
      </c>
    </row>
    <row r="16" spans="1:10" ht="30" customHeight="1">
      <c r="A16" s="355" t="s">
        <v>35</v>
      </c>
      <c r="B16" s="356"/>
      <c r="C16" s="356"/>
      <c r="D16" s="357"/>
      <c r="E16" s="220">
        <v>0</v>
      </c>
      <c r="F16" s="220">
        <v>0</v>
      </c>
      <c r="G16" s="220">
        <v>0</v>
      </c>
      <c r="H16" s="220">
        <v>0</v>
      </c>
      <c r="I16" s="220">
        <v>0</v>
      </c>
    </row>
    <row r="17" spans="1:9" ht="30" customHeight="1">
      <c r="A17" s="350" t="s">
        <v>34</v>
      </c>
      <c r="B17" s="351"/>
      <c r="C17" s="351"/>
      <c r="D17" s="352"/>
      <c r="E17" s="220">
        <v>23103.4</v>
      </c>
      <c r="F17" s="220">
        <v>20046.18</v>
      </c>
      <c r="G17" s="220">
        <v>15118.24</v>
      </c>
      <c r="H17" s="220">
        <v>13435.91</v>
      </c>
      <c r="I17" s="220">
        <v>19966.2</v>
      </c>
    </row>
    <row r="18" spans="1:9" ht="30" customHeight="1">
      <c r="A18" s="350" t="s">
        <v>25</v>
      </c>
      <c r="B18" s="351"/>
      <c r="C18" s="351"/>
      <c r="D18" s="352"/>
      <c r="E18" s="220">
        <v>479365.04</v>
      </c>
      <c r="F18" s="220">
        <v>488673.84</v>
      </c>
      <c r="G18" s="220">
        <v>507098.76</v>
      </c>
      <c r="H18" s="220">
        <v>506798.42</v>
      </c>
      <c r="I18" s="220">
        <v>695034.12</v>
      </c>
    </row>
    <row r="19" spans="1:9" ht="30" customHeight="1">
      <c r="A19" s="355" t="s">
        <v>26</v>
      </c>
      <c r="B19" s="356"/>
      <c r="C19" s="356"/>
      <c r="D19" s="357"/>
      <c r="E19" s="220">
        <v>268386.57</v>
      </c>
      <c r="F19" s="220">
        <v>283472.03000000003</v>
      </c>
      <c r="G19" s="220">
        <v>283584.84999999998</v>
      </c>
      <c r="H19" s="220">
        <v>281822.84000000003</v>
      </c>
      <c r="I19" s="220">
        <v>301693.96000000002</v>
      </c>
    </row>
    <row r="20" spans="1:9" ht="30" customHeight="1">
      <c r="A20" s="350" t="s">
        <v>27</v>
      </c>
      <c r="B20" s="351"/>
      <c r="C20" s="351"/>
      <c r="D20" s="352"/>
      <c r="E20" s="220">
        <v>14798.95</v>
      </c>
      <c r="F20" s="220">
        <v>20148.07</v>
      </c>
      <c r="G20" s="220">
        <v>15117.5</v>
      </c>
      <c r="H20" s="220">
        <v>19027.689999999999</v>
      </c>
      <c r="I20" s="220">
        <v>19422.46</v>
      </c>
    </row>
    <row r="21" spans="1:9" ht="30" customHeight="1">
      <c r="A21" s="358" t="s">
        <v>28</v>
      </c>
      <c r="B21" s="359"/>
      <c r="C21" s="359"/>
      <c r="D21" s="360"/>
      <c r="E21" s="220">
        <v>2830.26</v>
      </c>
      <c r="F21" s="220">
        <v>2851.83</v>
      </c>
      <c r="G21" s="220">
        <v>2863.54</v>
      </c>
      <c r="H21" s="220">
        <v>0</v>
      </c>
      <c r="I21" s="220">
        <v>0</v>
      </c>
    </row>
  </sheetData>
  <mergeCells count="19">
    <mergeCell ref="A13:D13"/>
    <mergeCell ref="A15:D15"/>
    <mergeCell ref="A16:D16"/>
    <mergeCell ref="A21:D21"/>
    <mergeCell ref="E5:I5"/>
    <mergeCell ref="A19:D19"/>
    <mergeCell ref="A20:D20"/>
    <mergeCell ref="A17:D17"/>
    <mergeCell ref="A18:D18"/>
    <mergeCell ref="A14:D14"/>
    <mergeCell ref="A10:D10"/>
    <mergeCell ref="A11:D11"/>
    <mergeCell ref="A12:D12"/>
    <mergeCell ref="A1:C2"/>
    <mergeCell ref="A8:D8"/>
    <mergeCell ref="A9:D9"/>
    <mergeCell ref="G1:H2"/>
    <mergeCell ref="E1:F2"/>
    <mergeCell ref="E4:I4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21"/>
  <dimension ref="A1:J21"/>
  <sheetViews>
    <sheetView zoomScaleNormal="100" workbookViewId="0">
      <selection sqref="A1:C2"/>
    </sheetView>
  </sheetViews>
  <sheetFormatPr baseColWidth="10" defaultRowHeight="12.75"/>
  <cols>
    <col min="1" max="1" width="16.5703125" customWidth="1"/>
    <col min="2" max="4" width="5.28515625" customWidth="1"/>
    <col min="5" max="9" width="19.28515625" customWidth="1"/>
  </cols>
  <sheetData>
    <row r="1" spans="1:10" ht="13.15" customHeight="1">
      <c r="A1" s="243" t="str">
        <f>Coordonnées!A1</f>
        <v>Synthèse des Comptes</v>
      </c>
      <c r="B1" s="244"/>
      <c r="C1" s="244"/>
      <c r="D1" s="156"/>
      <c r="E1" s="240" t="s">
        <v>0</v>
      </c>
      <c r="F1" s="240"/>
      <c r="G1" s="244" t="str">
        <f>Coordonnées!J1</f>
        <v>ANTHISNES</v>
      </c>
      <c r="H1" s="244"/>
      <c r="I1" s="158" t="s">
        <v>296</v>
      </c>
      <c r="J1" s="178">
        <f>Coordonnées!R1</f>
        <v>61079</v>
      </c>
    </row>
    <row r="2" spans="1:10" ht="16.149999999999999" customHeight="1">
      <c r="A2" s="245"/>
      <c r="B2" s="246"/>
      <c r="C2" s="246"/>
      <c r="D2" s="157"/>
      <c r="E2" s="241"/>
      <c r="F2" s="241"/>
      <c r="G2" s="246"/>
      <c r="H2" s="246"/>
      <c r="I2" s="159" t="s">
        <v>1</v>
      </c>
      <c r="J2" s="179">
        <f>Coordonnées!R2</f>
        <v>2023</v>
      </c>
    </row>
    <row r="3" spans="1:10" s="176" customFormat="1" ht="27" customHeight="1">
      <c r="A3" s="188" t="str">
        <f>Coordonnées!A3</f>
        <v>Modèle officiel généré par l'application eComptes © SPW Intérieur et Action Sociale</v>
      </c>
      <c r="B3" s="173"/>
      <c r="C3" s="173"/>
      <c r="D3" s="173"/>
      <c r="E3" s="173"/>
      <c r="F3" s="174"/>
      <c r="G3" s="174"/>
      <c r="H3" s="175"/>
      <c r="I3" s="175" t="s">
        <v>297</v>
      </c>
      <c r="J3" s="177">
        <f>Coordonnées!R3</f>
        <v>1</v>
      </c>
    </row>
    <row r="4" spans="1:10" ht="16.149999999999999" customHeight="1">
      <c r="A4" s="30"/>
      <c r="B4" s="29"/>
      <c r="C4" s="29"/>
      <c r="D4" s="29"/>
      <c r="E4" s="353" t="s">
        <v>305</v>
      </c>
      <c r="F4" s="354"/>
      <c r="G4" s="354"/>
      <c r="H4" s="354"/>
      <c r="I4" s="354"/>
    </row>
    <row r="5" spans="1:10" ht="17.649999999999999" customHeight="1">
      <c r="A5" s="28"/>
      <c r="E5" s="363" t="s">
        <v>330</v>
      </c>
      <c r="F5" s="364"/>
      <c r="G5" s="364"/>
      <c r="H5" s="364"/>
      <c r="I5" s="364"/>
    </row>
    <row r="6" spans="1:10" ht="17.649999999999999" customHeight="1">
      <c r="A6" s="28"/>
      <c r="E6" s="164" t="str">
        <f>Coordonnées!$H$27</f>
        <v>Compte</v>
      </c>
      <c r="F6" s="164" t="str">
        <f>Coordonnées!$H$27</f>
        <v>Compte</v>
      </c>
      <c r="G6" s="164" t="str">
        <f>Coordonnées!$H$27</f>
        <v>Compte</v>
      </c>
      <c r="H6" s="164" t="str">
        <f>Coordonnées!$H$27</f>
        <v>Compte</v>
      </c>
      <c r="I6" s="164" t="str">
        <f>Coordonnées!$H$27</f>
        <v>Compte</v>
      </c>
    </row>
    <row r="7" spans="1:10" ht="17.649999999999999" customHeight="1">
      <c r="A7" s="28"/>
      <c r="E7" s="160">
        <f>F7-1</f>
        <v>2019</v>
      </c>
      <c r="F7" s="160">
        <f>G7-1</f>
        <v>2020</v>
      </c>
      <c r="G7" s="160">
        <f>H7-1</f>
        <v>2021</v>
      </c>
      <c r="H7" s="160">
        <f>I7-1</f>
        <v>2022</v>
      </c>
      <c r="I7" s="160">
        <f>J2</f>
        <v>2023</v>
      </c>
    </row>
    <row r="8" spans="1:10" ht="30" customHeight="1">
      <c r="A8" s="347" t="s">
        <v>38</v>
      </c>
      <c r="B8" s="348"/>
      <c r="C8" s="348"/>
      <c r="D8" s="349"/>
      <c r="E8" s="220">
        <v>5925291.4400000004</v>
      </c>
      <c r="F8" s="220">
        <v>6098477.0599999996</v>
      </c>
      <c r="G8" s="220">
        <v>5987849.2599999998</v>
      </c>
      <c r="H8" s="220">
        <v>6969101.1299999999</v>
      </c>
      <c r="I8" s="220">
        <v>7037259.75</v>
      </c>
    </row>
    <row r="9" spans="1:10" ht="30" customHeight="1">
      <c r="A9" s="350" t="s">
        <v>19</v>
      </c>
      <c r="B9" s="351"/>
      <c r="C9" s="351"/>
      <c r="D9" s="352"/>
      <c r="E9" s="220">
        <v>290231.8</v>
      </c>
      <c r="F9" s="220">
        <v>315176.59999999998</v>
      </c>
      <c r="G9" s="220">
        <v>276060.31</v>
      </c>
      <c r="H9" s="220">
        <v>126907.8</v>
      </c>
      <c r="I9" s="220">
        <v>270946.78000000003</v>
      </c>
    </row>
    <row r="10" spans="1:10" ht="30" customHeight="1">
      <c r="A10" s="350" t="s">
        <v>20</v>
      </c>
      <c r="B10" s="351"/>
      <c r="C10" s="351"/>
      <c r="D10" s="352"/>
      <c r="E10" s="220">
        <v>14869.82</v>
      </c>
      <c r="F10" s="220">
        <v>8443.85</v>
      </c>
      <c r="G10" s="220">
        <v>6837.36</v>
      </c>
      <c r="H10" s="220">
        <v>6837.36</v>
      </c>
      <c r="I10" s="220">
        <v>6837.36</v>
      </c>
    </row>
    <row r="11" spans="1:10" ht="30" customHeight="1">
      <c r="A11" s="350" t="s">
        <v>21</v>
      </c>
      <c r="B11" s="351"/>
      <c r="C11" s="351"/>
      <c r="D11" s="352"/>
      <c r="E11" s="220">
        <v>195603.41</v>
      </c>
      <c r="F11" s="220">
        <v>190499.31</v>
      </c>
      <c r="G11" s="220">
        <v>210301.82</v>
      </c>
      <c r="H11" s="220">
        <v>26541.73</v>
      </c>
      <c r="I11" s="220">
        <v>5665.65</v>
      </c>
    </row>
    <row r="12" spans="1:10" ht="30" customHeight="1">
      <c r="A12" s="350" t="s">
        <v>29</v>
      </c>
      <c r="B12" s="351"/>
      <c r="C12" s="351"/>
      <c r="D12" s="352"/>
      <c r="E12" s="220">
        <v>236426.46</v>
      </c>
      <c r="F12" s="220">
        <v>213823.92</v>
      </c>
      <c r="G12" s="220">
        <v>218104.75</v>
      </c>
      <c r="H12" s="220">
        <v>263307.95</v>
      </c>
      <c r="I12" s="220">
        <v>354625.56</v>
      </c>
    </row>
    <row r="13" spans="1:10" ht="30" customHeight="1">
      <c r="A13" s="350" t="s">
        <v>22</v>
      </c>
      <c r="B13" s="351"/>
      <c r="C13" s="351"/>
      <c r="D13" s="352"/>
      <c r="E13" s="220">
        <v>75409.86</v>
      </c>
      <c r="F13" s="220">
        <v>192851.45</v>
      </c>
      <c r="G13" s="220">
        <v>255517.6</v>
      </c>
      <c r="H13" s="220">
        <v>36789.97</v>
      </c>
      <c r="I13" s="220">
        <v>288441.81</v>
      </c>
    </row>
    <row r="14" spans="1:10" ht="30" customHeight="1">
      <c r="A14" s="350" t="s">
        <v>23</v>
      </c>
      <c r="B14" s="351"/>
      <c r="C14" s="351"/>
      <c r="D14" s="352"/>
      <c r="E14" s="220">
        <v>166799.35</v>
      </c>
      <c r="F14" s="220">
        <v>180898.45</v>
      </c>
      <c r="G14" s="220">
        <v>170073.31</v>
      </c>
      <c r="H14" s="220">
        <v>168506.98</v>
      </c>
      <c r="I14" s="220">
        <v>192332.88</v>
      </c>
    </row>
    <row r="15" spans="1:10" ht="30" customHeight="1">
      <c r="A15" s="350" t="s">
        <v>24</v>
      </c>
      <c r="B15" s="351"/>
      <c r="C15" s="351"/>
      <c r="D15" s="352"/>
      <c r="E15" s="220">
        <v>42538.94</v>
      </c>
      <c r="F15" s="220">
        <v>43370.080000000002</v>
      </c>
      <c r="G15" s="220">
        <v>57761.23</v>
      </c>
      <c r="H15" s="220">
        <v>39431.129999999997</v>
      </c>
      <c r="I15" s="220">
        <v>43425.38</v>
      </c>
    </row>
    <row r="16" spans="1:10" ht="30" customHeight="1">
      <c r="A16" s="355" t="s">
        <v>35</v>
      </c>
      <c r="B16" s="356"/>
      <c r="C16" s="356"/>
      <c r="D16" s="357"/>
      <c r="E16" s="220">
        <v>0</v>
      </c>
      <c r="F16" s="220">
        <v>0</v>
      </c>
      <c r="G16" s="220">
        <v>0</v>
      </c>
      <c r="H16" s="220">
        <v>0</v>
      </c>
      <c r="I16" s="220">
        <v>0</v>
      </c>
    </row>
    <row r="17" spans="1:9" ht="30" customHeight="1">
      <c r="A17" s="350" t="s">
        <v>34</v>
      </c>
      <c r="B17" s="351"/>
      <c r="C17" s="351"/>
      <c r="D17" s="352"/>
      <c r="E17" s="220">
        <v>0</v>
      </c>
      <c r="F17" s="220">
        <v>0</v>
      </c>
      <c r="G17" s="220">
        <v>0</v>
      </c>
      <c r="H17" s="220">
        <v>0</v>
      </c>
      <c r="I17" s="220">
        <v>0</v>
      </c>
    </row>
    <row r="18" spans="1:9" ht="30" customHeight="1">
      <c r="A18" s="350" t="s">
        <v>25</v>
      </c>
      <c r="B18" s="351"/>
      <c r="C18" s="351"/>
      <c r="D18" s="352"/>
      <c r="E18" s="220">
        <v>16810.38</v>
      </c>
      <c r="F18" s="220">
        <v>20912.11</v>
      </c>
      <c r="G18" s="220">
        <v>21900.99</v>
      </c>
      <c r="H18" s="220">
        <v>21340.47</v>
      </c>
      <c r="I18" s="220">
        <v>22019.94</v>
      </c>
    </row>
    <row r="19" spans="1:9" ht="30" customHeight="1">
      <c r="A19" s="355" t="s">
        <v>26</v>
      </c>
      <c r="B19" s="356"/>
      <c r="C19" s="356"/>
      <c r="D19" s="357"/>
      <c r="E19" s="220">
        <v>20730.560000000001</v>
      </c>
      <c r="F19" s="220">
        <v>38151.54</v>
      </c>
      <c r="G19" s="220">
        <v>36171.54</v>
      </c>
      <c r="H19" s="220">
        <v>20122.46</v>
      </c>
      <c r="I19" s="220">
        <v>33844.410000000003</v>
      </c>
    </row>
    <row r="20" spans="1:9" ht="30" customHeight="1">
      <c r="A20" s="350" t="s">
        <v>27</v>
      </c>
      <c r="B20" s="351"/>
      <c r="C20" s="351"/>
      <c r="D20" s="352"/>
      <c r="E20" s="220">
        <v>3575</v>
      </c>
      <c r="F20" s="220">
        <v>2500</v>
      </c>
      <c r="G20" s="220">
        <v>2575</v>
      </c>
      <c r="H20" s="220">
        <v>2500</v>
      </c>
      <c r="I20" s="220">
        <v>2500</v>
      </c>
    </row>
    <row r="21" spans="1:9" ht="30" customHeight="1">
      <c r="A21" s="358" t="s">
        <v>28</v>
      </c>
      <c r="B21" s="359"/>
      <c r="C21" s="359"/>
      <c r="D21" s="360"/>
      <c r="E21" s="220">
        <v>600</v>
      </c>
      <c r="F21" s="220">
        <v>0</v>
      </c>
      <c r="G21" s="220">
        <v>0</v>
      </c>
      <c r="H21" s="220">
        <v>0</v>
      </c>
      <c r="I21" s="220">
        <v>0</v>
      </c>
    </row>
  </sheetData>
  <mergeCells count="19">
    <mergeCell ref="A16:D16"/>
    <mergeCell ref="A1:C2"/>
    <mergeCell ref="E4:I4"/>
    <mergeCell ref="E5:I5"/>
    <mergeCell ref="A8:D8"/>
    <mergeCell ref="A9:D9"/>
    <mergeCell ref="A10:D10"/>
    <mergeCell ref="G1:H2"/>
    <mergeCell ref="E1:F2"/>
    <mergeCell ref="A11:D11"/>
    <mergeCell ref="A12:D12"/>
    <mergeCell ref="A13:D13"/>
    <mergeCell ref="A14:D14"/>
    <mergeCell ref="A15:D15"/>
    <mergeCell ref="A17:D17"/>
    <mergeCell ref="A18:D18"/>
    <mergeCell ref="A19:D19"/>
    <mergeCell ref="A20:D20"/>
    <mergeCell ref="A21:D21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22"/>
  <dimension ref="A1:J21"/>
  <sheetViews>
    <sheetView zoomScaleNormal="100" workbookViewId="0">
      <selection sqref="A1:C2"/>
    </sheetView>
  </sheetViews>
  <sheetFormatPr baseColWidth="10" defaultRowHeight="12.75"/>
  <cols>
    <col min="1" max="1" width="16.5703125" customWidth="1"/>
    <col min="2" max="4" width="5.28515625" customWidth="1"/>
    <col min="5" max="9" width="19.28515625" customWidth="1"/>
  </cols>
  <sheetData>
    <row r="1" spans="1:10" ht="13.15" customHeight="1">
      <c r="A1" s="243" t="str">
        <f>Coordonnées!A1</f>
        <v>Synthèse des Comptes</v>
      </c>
      <c r="B1" s="244"/>
      <c r="C1" s="244"/>
      <c r="D1" s="156"/>
      <c r="E1" s="240" t="s">
        <v>0</v>
      </c>
      <c r="F1" s="240"/>
      <c r="G1" s="244" t="str">
        <f>Coordonnées!J1</f>
        <v>ANTHISNES</v>
      </c>
      <c r="H1" s="244"/>
      <c r="I1" s="158" t="s">
        <v>296</v>
      </c>
      <c r="J1" s="178">
        <f>Coordonnées!R1</f>
        <v>61079</v>
      </c>
    </row>
    <row r="2" spans="1:10" ht="16.149999999999999" customHeight="1">
      <c r="A2" s="245"/>
      <c r="B2" s="246"/>
      <c r="C2" s="246"/>
      <c r="D2" s="157"/>
      <c r="E2" s="241"/>
      <c r="F2" s="241"/>
      <c r="G2" s="246"/>
      <c r="H2" s="246"/>
      <c r="I2" s="159" t="s">
        <v>1</v>
      </c>
      <c r="J2" s="179">
        <f>Coordonnées!R2</f>
        <v>2023</v>
      </c>
    </row>
    <row r="3" spans="1:10" s="176" customFormat="1" ht="27" customHeight="1">
      <c r="A3" s="188" t="str">
        <f>Coordonnées!A3</f>
        <v>Modèle officiel généré par l'application eComptes © SPW Intérieur et Action Sociale</v>
      </c>
      <c r="B3" s="173"/>
      <c r="C3" s="173"/>
      <c r="D3" s="173"/>
      <c r="E3" s="173"/>
      <c r="F3" s="174"/>
      <c r="G3" s="174"/>
      <c r="I3" s="175" t="s">
        <v>297</v>
      </c>
      <c r="J3" s="177">
        <f>Coordonnées!R3</f>
        <v>1</v>
      </c>
    </row>
    <row r="4" spans="1:10" ht="16.149999999999999" customHeight="1">
      <c r="A4" s="30"/>
      <c r="B4" s="29"/>
      <c r="C4" s="29"/>
      <c r="D4" s="29"/>
      <c r="E4" s="353" t="s">
        <v>305</v>
      </c>
      <c r="F4" s="354"/>
      <c r="G4" s="354"/>
      <c r="H4" s="354"/>
      <c r="I4" s="354"/>
    </row>
    <row r="5" spans="1:10" ht="17.649999999999999" customHeight="1">
      <c r="A5" s="28"/>
      <c r="E5" s="365" t="s">
        <v>331</v>
      </c>
      <c r="F5" s="366"/>
      <c r="G5" s="366"/>
      <c r="H5" s="366"/>
      <c r="I5" s="366"/>
    </row>
    <row r="6" spans="1:10" ht="17.649999999999999" customHeight="1">
      <c r="A6" s="28"/>
      <c r="E6" s="164" t="str">
        <f>Coordonnées!$H$27</f>
        <v>Compte</v>
      </c>
      <c r="F6" s="164" t="str">
        <f>Coordonnées!$H$27</f>
        <v>Compte</v>
      </c>
      <c r="G6" s="164" t="str">
        <f>Coordonnées!$H$27</f>
        <v>Compte</v>
      </c>
      <c r="H6" s="164" t="str">
        <f>Coordonnées!$H$27</f>
        <v>Compte</v>
      </c>
      <c r="I6" s="164" t="str">
        <f>Coordonnées!$H$27</f>
        <v>Compte</v>
      </c>
    </row>
    <row r="7" spans="1:10" ht="17.649999999999999" customHeight="1">
      <c r="A7" s="28"/>
      <c r="E7" s="160">
        <f>F7-1</f>
        <v>2019</v>
      </c>
      <c r="F7" s="160">
        <f>G7-1</f>
        <v>2020</v>
      </c>
      <c r="G7" s="160">
        <f>H7-1</f>
        <v>2021</v>
      </c>
      <c r="H7" s="160">
        <f>I7-1</f>
        <v>2022</v>
      </c>
      <c r="I7" s="160">
        <f>J2</f>
        <v>2023</v>
      </c>
    </row>
    <row r="8" spans="1:10" ht="30" customHeight="1">
      <c r="A8" s="347" t="s">
        <v>38</v>
      </c>
      <c r="B8" s="348"/>
      <c r="C8" s="348"/>
      <c r="D8" s="349"/>
      <c r="E8" s="220">
        <v>343363.39</v>
      </c>
      <c r="F8" s="220">
        <v>25360.57</v>
      </c>
      <c r="G8" s="220">
        <v>72243.67</v>
      </c>
      <c r="H8" s="220">
        <v>475253.16</v>
      </c>
      <c r="I8" s="220">
        <v>438493.37</v>
      </c>
    </row>
    <row r="9" spans="1:10" ht="30" customHeight="1">
      <c r="A9" s="350" t="s">
        <v>19</v>
      </c>
      <c r="B9" s="351"/>
      <c r="C9" s="351"/>
      <c r="D9" s="352"/>
      <c r="E9" s="220">
        <v>283986.75</v>
      </c>
      <c r="F9" s="220">
        <v>52189.57</v>
      </c>
      <c r="G9" s="220">
        <v>113697.99</v>
      </c>
      <c r="H9" s="220">
        <v>46092.57</v>
      </c>
      <c r="I9" s="220">
        <v>32000</v>
      </c>
    </row>
    <row r="10" spans="1:10" ht="30" customHeight="1">
      <c r="A10" s="350" t="s">
        <v>20</v>
      </c>
      <c r="B10" s="351"/>
      <c r="C10" s="351"/>
      <c r="D10" s="352"/>
      <c r="E10" s="220">
        <v>1002.22</v>
      </c>
      <c r="F10" s="220">
        <v>0</v>
      </c>
      <c r="G10" s="220">
        <v>0</v>
      </c>
      <c r="H10" s="220">
        <v>0</v>
      </c>
      <c r="I10" s="220">
        <v>0</v>
      </c>
    </row>
    <row r="11" spans="1:10" ht="30" customHeight="1">
      <c r="A11" s="350" t="s">
        <v>21</v>
      </c>
      <c r="B11" s="351"/>
      <c r="C11" s="351"/>
      <c r="D11" s="352"/>
      <c r="E11" s="220">
        <v>231298.07</v>
      </c>
      <c r="F11" s="220">
        <v>733249.88</v>
      </c>
      <c r="G11" s="220">
        <v>358793.78</v>
      </c>
      <c r="H11" s="220">
        <v>208061.28</v>
      </c>
      <c r="I11" s="220">
        <v>406642.26</v>
      </c>
    </row>
    <row r="12" spans="1:10" ht="30" customHeight="1">
      <c r="A12" s="350" t="s">
        <v>29</v>
      </c>
      <c r="B12" s="351"/>
      <c r="C12" s="351"/>
      <c r="D12" s="352"/>
      <c r="E12" s="220">
        <v>0</v>
      </c>
      <c r="F12" s="220">
        <v>0</v>
      </c>
      <c r="G12" s="220">
        <v>0</v>
      </c>
      <c r="H12" s="220">
        <v>0</v>
      </c>
      <c r="I12" s="220">
        <v>0</v>
      </c>
    </row>
    <row r="13" spans="1:10" ht="30" customHeight="1">
      <c r="A13" s="350" t="s">
        <v>22</v>
      </c>
      <c r="B13" s="351"/>
      <c r="C13" s="351"/>
      <c r="D13" s="352"/>
      <c r="E13" s="220">
        <v>0</v>
      </c>
      <c r="F13" s="220">
        <v>0</v>
      </c>
      <c r="G13" s="220">
        <v>0</v>
      </c>
      <c r="H13" s="220">
        <v>0</v>
      </c>
      <c r="I13" s="220">
        <v>0</v>
      </c>
    </row>
    <row r="14" spans="1:10" ht="30" customHeight="1">
      <c r="A14" s="350" t="s">
        <v>23</v>
      </c>
      <c r="B14" s="351"/>
      <c r="C14" s="351"/>
      <c r="D14" s="352"/>
      <c r="E14" s="220">
        <v>10000</v>
      </c>
      <c r="F14" s="220">
        <v>52865.43</v>
      </c>
      <c r="G14" s="220">
        <v>187834.8</v>
      </c>
      <c r="H14" s="220">
        <v>56967.53</v>
      </c>
      <c r="I14" s="220">
        <v>0</v>
      </c>
    </row>
    <row r="15" spans="1:10" ht="30" customHeight="1">
      <c r="A15" s="350" t="s">
        <v>24</v>
      </c>
      <c r="B15" s="351"/>
      <c r="C15" s="351"/>
      <c r="D15" s="352"/>
      <c r="E15" s="220">
        <v>0</v>
      </c>
      <c r="F15" s="220">
        <v>50000</v>
      </c>
      <c r="G15" s="220">
        <v>132000</v>
      </c>
      <c r="H15" s="220">
        <v>1750000</v>
      </c>
      <c r="I15" s="220">
        <v>46822.239999999998</v>
      </c>
    </row>
    <row r="16" spans="1:10" ht="30" customHeight="1">
      <c r="A16" s="355" t="s">
        <v>35</v>
      </c>
      <c r="B16" s="356"/>
      <c r="C16" s="356"/>
      <c r="D16" s="357"/>
      <c r="E16" s="220">
        <v>0</v>
      </c>
      <c r="F16" s="220">
        <v>0</v>
      </c>
      <c r="G16" s="220">
        <v>0</v>
      </c>
      <c r="H16" s="220">
        <v>0</v>
      </c>
      <c r="I16" s="220">
        <v>0</v>
      </c>
    </row>
    <row r="17" spans="1:9" ht="30" customHeight="1">
      <c r="A17" s="350" t="s">
        <v>34</v>
      </c>
      <c r="B17" s="351"/>
      <c r="C17" s="351"/>
      <c r="D17" s="352"/>
      <c r="E17" s="220">
        <v>0</v>
      </c>
      <c r="F17" s="220">
        <v>27261.43</v>
      </c>
      <c r="G17" s="220">
        <v>24024.84</v>
      </c>
      <c r="H17" s="220">
        <v>46433.69</v>
      </c>
      <c r="I17" s="220">
        <v>27708.41</v>
      </c>
    </row>
    <row r="18" spans="1:9" ht="30" customHeight="1">
      <c r="A18" s="350" t="s">
        <v>25</v>
      </c>
      <c r="B18" s="351"/>
      <c r="C18" s="351"/>
      <c r="D18" s="352"/>
      <c r="E18" s="220">
        <v>98700</v>
      </c>
      <c r="F18" s="220">
        <v>0</v>
      </c>
      <c r="G18" s="220">
        <v>0</v>
      </c>
      <c r="H18" s="220">
        <v>0</v>
      </c>
      <c r="I18" s="220">
        <v>17282.25</v>
      </c>
    </row>
    <row r="19" spans="1:9" ht="30" customHeight="1">
      <c r="A19" s="355" t="s">
        <v>26</v>
      </c>
      <c r="B19" s="356"/>
      <c r="C19" s="356"/>
      <c r="D19" s="357"/>
      <c r="E19" s="220">
        <v>21248.3</v>
      </c>
      <c r="F19" s="220">
        <v>21248.3</v>
      </c>
      <c r="G19" s="220">
        <v>21248.3</v>
      </c>
      <c r="H19" s="220">
        <v>21248.3</v>
      </c>
      <c r="I19" s="220">
        <v>21248.3</v>
      </c>
    </row>
    <row r="20" spans="1:9" ht="30" customHeight="1">
      <c r="A20" s="350" t="s">
        <v>27</v>
      </c>
      <c r="B20" s="351"/>
      <c r="C20" s="351"/>
      <c r="D20" s="352"/>
      <c r="E20" s="220">
        <v>0</v>
      </c>
      <c r="F20" s="220">
        <v>0</v>
      </c>
      <c r="G20" s="220">
        <v>0</v>
      </c>
      <c r="H20" s="220">
        <v>0</v>
      </c>
      <c r="I20" s="220">
        <v>0</v>
      </c>
    </row>
    <row r="21" spans="1:9" ht="30" customHeight="1">
      <c r="A21" s="358" t="s">
        <v>28</v>
      </c>
      <c r="B21" s="359"/>
      <c r="C21" s="359"/>
      <c r="D21" s="360"/>
      <c r="E21" s="220">
        <v>0</v>
      </c>
      <c r="F21" s="220">
        <v>0</v>
      </c>
      <c r="G21" s="220">
        <v>0</v>
      </c>
      <c r="H21" s="220">
        <v>0</v>
      </c>
      <c r="I21" s="220">
        <v>0</v>
      </c>
    </row>
  </sheetData>
  <mergeCells count="19">
    <mergeCell ref="A16:D16"/>
    <mergeCell ref="A1:C2"/>
    <mergeCell ref="E4:I4"/>
    <mergeCell ref="E5:I5"/>
    <mergeCell ref="A8:D8"/>
    <mergeCell ref="A9:D9"/>
    <mergeCell ref="A10:D10"/>
    <mergeCell ref="G1:H2"/>
    <mergeCell ref="E1:F2"/>
    <mergeCell ref="A11:D11"/>
    <mergeCell ref="A12:D12"/>
    <mergeCell ref="A13:D13"/>
    <mergeCell ref="A14:D14"/>
    <mergeCell ref="A15:D15"/>
    <mergeCell ref="A17:D17"/>
    <mergeCell ref="A18:D18"/>
    <mergeCell ref="A19:D19"/>
    <mergeCell ref="A20:D20"/>
    <mergeCell ref="A21:D21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3"/>
  <dimension ref="A1:J21"/>
  <sheetViews>
    <sheetView zoomScaleNormal="100" workbookViewId="0">
      <selection sqref="A1:C2"/>
    </sheetView>
  </sheetViews>
  <sheetFormatPr baseColWidth="10" defaultRowHeight="12.75"/>
  <cols>
    <col min="1" max="1" width="16.5703125" customWidth="1"/>
    <col min="2" max="4" width="5.28515625" customWidth="1"/>
    <col min="5" max="9" width="19.28515625" customWidth="1"/>
  </cols>
  <sheetData>
    <row r="1" spans="1:10" ht="13.15" customHeight="1">
      <c r="A1" s="243" t="str">
        <f>Coordonnées!A1</f>
        <v>Synthèse des Comptes</v>
      </c>
      <c r="B1" s="244"/>
      <c r="C1" s="244"/>
      <c r="D1" s="156"/>
      <c r="E1" s="240" t="s">
        <v>0</v>
      </c>
      <c r="F1" s="240"/>
      <c r="G1" s="244" t="str">
        <f>Coordonnées!J1</f>
        <v>ANTHISNES</v>
      </c>
      <c r="H1" s="244"/>
      <c r="I1" s="158" t="s">
        <v>296</v>
      </c>
      <c r="J1" s="178">
        <f>Coordonnées!R1</f>
        <v>61079</v>
      </c>
    </row>
    <row r="2" spans="1:10" ht="16.149999999999999" customHeight="1">
      <c r="A2" s="245"/>
      <c r="B2" s="246"/>
      <c r="C2" s="246"/>
      <c r="D2" s="157"/>
      <c r="E2" s="241"/>
      <c r="F2" s="241"/>
      <c r="G2" s="246"/>
      <c r="H2" s="246"/>
      <c r="I2" s="159" t="s">
        <v>1</v>
      </c>
      <c r="J2" s="179">
        <f>Coordonnées!R2</f>
        <v>2023</v>
      </c>
    </row>
    <row r="3" spans="1:10" s="176" customFormat="1" ht="27" customHeight="1">
      <c r="A3" s="188" t="str">
        <f>Coordonnées!A3</f>
        <v>Modèle officiel généré par l'application eComptes © SPW Intérieur et Action Sociale</v>
      </c>
      <c r="B3" s="173"/>
      <c r="C3" s="173"/>
      <c r="D3" s="173"/>
      <c r="E3" s="173"/>
      <c r="F3" s="174"/>
      <c r="G3" s="174"/>
      <c r="H3" s="175"/>
      <c r="I3" s="175" t="s">
        <v>297</v>
      </c>
      <c r="J3" s="177">
        <f>Coordonnées!R3</f>
        <v>1</v>
      </c>
    </row>
    <row r="4" spans="1:10" ht="16.149999999999999" customHeight="1">
      <c r="A4" s="30"/>
      <c r="B4" s="29"/>
      <c r="C4" s="29"/>
      <c r="D4" s="29"/>
      <c r="E4" s="353" t="s">
        <v>305</v>
      </c>
      <c r="F4" s="354"/>
      <c r="G4" s="354"/>
      <c r="H4" s="354"/>
      <c r="I4" s="354"/>
    </row>
    <row r="5" spans="1:10" ht="17.649999999999999" customHeight="1">
      <c r="A5" s="28"/>
      <c r="E5" s="367" t="s">
        <v>332</v>
      </c>
      <c r="F5" s="368"/>
      <c r="G5" s="368"/>
      <c r="H5" s="368"/>
      <c r="I5" s="368"/>
    </row>
    <row r="6" spans="1:10" ht="17.649999999999999" customHeight="1">
      <c r="A6" s="28"/>
      <c r="E6" s="164" t="str">
        <f>Coordonnées!$H$27</f>
        <v>Compte</v>
      </c>
      <c r="F6" s="164" t="str">
        <f>Coordonnées!$H$27</f>
        <v>Compte</v>
      </c>
      <c r="G6" s="164" t="str">
        <f>Coordonnées!$H$27</f>
        <v>Compte</v>
      </c>
      <c r="H6" s="164" t="str">
        <f>Coordonnées!$H$27</f>
        <v>Compte</v>
      </c>
      <c r="I6" s="164" t="str">
        <f>Coordonnées!$H$27</f>
        <v>Compte</v>
      </c>
    </row>
    <row r="7" spans="1:10" ht="17.649999999999999" customHeight="1">
      <c r="A7" s="28"/>
      <c r="E7" s="160">
        <f>F7-1</f>
        <v>2019</v>
      </c>
      <c r="F7" s="160">
        <f>G7-1</f>
        <v>2020</v>
      </c>
      <c r="G7" s="160">
        <f>H7-1</f>
        <v>2021</v>
      </c>
      <c r="H7" s="160">
        <f>I7-1</f>
        <v>2022</v>
      </c>
      <c r="I7" s="160">
        <f>J2</f>
        <v>2023</v>
      </c>
    </row>
    <row r="8" spans="1:10" ht="30" customHeight="1">
      <c r="A8" s="347" t="s">
        <v>38</v>
      </c>
      <c r="B8" s="348"/>
      <c r="C8" s="348"/>
      <c r="D8" s="349"/>
      <c r="E8" s="220">
        <v>2417928.79</v>
      </c>
      <c r="F8" s="220">
        <v>878278.69</v>
      </c>
      <c r="G8" s="220">
        <v>1435177.49</v>
      </c>
      <c r="H8" s="220">
        <v>2230010.2000000002</v>
      </c>
      <c r="I8" s="220">
        <v>1703244.43</v>
      </c>
    </row>
    <row r="9" spans="1:10" ht="30" customHeight="1">
      <c r="A9" s="350" t="s">
        <v>19</v>
      </c>
      <c r="B9" s="351"/>
      <c r="C9" s="351"/>
      <c r="D9" s="352"/>
      <c r="E9" s="220">
        <v>0</v>
      </c>
      <c r="F9" s="220">
        <v>16665</v>
      </c>
      <c r="G9" s="220">
        <v>100025</v>
      </c>
      <c r="H9" s="220">
        <v>56679.27</v>
      </c>
      <c r="I9" s="220">
        <v>6861</v>
      </c>
    </row>
    <row r="10" spans="1:10" ht="30" customHeight="1">
      <c r="A10" s="350" t="s">
        <v>20</v>
      </c>
      <c r="B10" s="351"/>
      <c r="C10" s="351"/>
      <c r="D10" s="352"/>
      <c r="E10" s="220">
        <v>0</v>
      </c>
      <c r="F10" s="220">
        <v>0</v>
      </c>
      <c r="G10" s="220">
        <v>0</v>
      </c>
      <c r="H10" s="220">
        <v>0</v>
      </c>
      <c r="I10" s="220">
        <v>0</v>
      </c>
    </row>
    <row r="11" spans="1:10" ht="30" customHeight="1">
      <c r="A11" s="350" t="s">
        <v>21</v>
      </c>
      <c r="B11" s="351"/>
      <c r="C11" s="351"/>
      <c r="D11" s="352"/>
      <c r="E11" s="220">
        <v>662.7</v>
      </c>
      <c r="F11" s="220">
        <v>0</v>
      </c>
      <c r="G11" s="220">
        <v>421606.66</v>
      </c>
      <c r="H11" s="220">
        <v>44029.08</v>
      </c>
      <c r="I11" s="220">
        <v>278263.78000000003</v>
      </c>
    </row>
    <row r="12" spans="1:10" ht="30" customHeight="1">
      <c r="A12" s="350" t="s">
        <v>29</v>
      </c>
      <c r="B12" s="351"/>
      <c r="C12" s="351"/>
      <c r="D12" s="352"/>
      <c r="E12" s="220">
        <v>0</v>
      </c>
      <c r="F12" s="220">
        <v>0</v>
      </c>
      <c r="G12" s="220">
        <v>0</v>
      </c>
      <c r="H12" s="220">
        <v>0</v>
      </c>
      <c r="I12" s="220">
        <v>0</v>
      </c>
    </row>
    <row r="13" spans="1:10" ht="30" customHeight="1">
      <c r="A13" s="350" t="s">
        <v>22</v>
      </c>
      <c r="B13" s="351"/>
      <c r="C13" s="351"/>
      <c r="D13" s="352"/>
      <c r="E13" s="220">
        <v>0</v>
      </c>
      <c r="F13" s="220">
        <v>0</v>
      </c>
      <c r="G13" s="220">
        <v>0</v>
      </c>
      <c r="H13" s="220">
        <v>0</v>
      </c>
      <c r="I13" s="220">
        <v>0</v>
      </c>
    </row>
    <row r="14" spans="1:10" ht="30" customHeight="1">
      <c r="A14" s="350" t="s">
        <v>23</v>
      </c>
      <c r="B14" s="351"/>
      <c r="C14" s="351"/>
      <c r="D14" s="352"/>
      <c r="E14" s="220">
        <v>0</v>
      </c>
      <c r="F14" s="220">
        <v>13002.65</v>
      </c>
      <c r="G14" s="220">
        <v>50</v>
      </c>
      <c r="H14" s="220">
        <v>0</v>
      </c>
      <c r="I14" s="220">
        <v>129987.92</v>
      </c>
    </row>
    <row r="15" spans="1:10" ht="30" customHeight="1">
      <c r="A15" s="350" t="s">
        <v>24</v>
      </c>
      <c r="B15" s="351"/>
      <c r="C15" s="351"/>
      <c r="D15" s="352"/>
      <c r="E15" s="220">
        <v>0</v>
      </c>
      <c r="F15" s="220">
        <v>50</v>
      </c>
      <c r="G15" s="220">
        <v>158103.48000000001</v>
      </c>
      <c r="H15" s="220">
        <v>0</v>
      </c>
      <c r="I15" s="220">
        <v>1197093.33</v>
      </c>
    </row>
    <row r="16" spans="1:10" ht="30" customHeight="1">
      <c r="A16" s="355" t="s">
        <v>35</v>
      </c>
      <c r="B16" s="356"/>
      <c r="C16" s="356"/>
      <c r="D16" s="357"/>
      <c r="E16" s="220">
        <v>0</v>
      </c>
      <c r="F16" s="220">
        <v>0</v>
      </c>
      <c r="G16" s="220">
        <v>0</v>
      </c>
      <c r="H16" s="220">
        <v>0</v>
      </c>
      <c r="I16" s="220">
        <v>0</v>
      </c>
    </row>
    <row r="17" spans="1:9" ht="30" customHeight="1">
      <c r="A17" s="350" t="s">
        <v>34</v>
      </c>
      <c r="B17" s="351"/>
      <c r="C17" s="351"/>
      <c r="D17" s="352"/>
      <c r="E17" s="220">
        <v>0</v>
      </c>
      <c r="F17" s="220">
        <v>0</v>
      </c>
      <c r="G17" s="220">
        <v>0</v>
      </c>
      <c r="H17" s="220">
        <v>1908.58</v>
      </c>
      <c r="I17" s="220">
        <v>1438.03</v>
      </c>
    </row>
    <row r="18" spans="1:9" ht="30" customHeight="1">
      <c r="A18" s="350" t="s">
        <v>25</v>
      </c>
      <c r="B18" s="351"/>
      <c r="C18" s="351"/>
      <c r="D18" s="352"/>
      <c r="E18" s="220">
        <v>0</v>
      </c>
      <c r="F18" s="220">
        <v>0</v>
      </c>
      <c r="G18" s="220">
        <v>0</v>
      </c>
      <c r="H18" s="220">
        <v>0</v>
      </c>
      <c r="I18" s="220">
        <v>0</v>
      </c>
    </row>
    <row r="19" spans="1:9" ht="30" customHeight="1">
      <c r="A19" s="355" t="s">
        <v>26</v>
      </c>
      <c r="B19" s="356"/>
      <c r="C19" s="356"/>
      <c r="D19" s="357"/>
      <c r="E19" s="220">
        <v>0</v>
      </c>
      <c r="F19" s="220">
        <v>0</v>
      </c>
      <c r="G19" s="220">
        <v>0</v>
      </c>
      <c r="H19" s="220">
        <v>0</v>
      </c>
      <c r="I19" s="220">
        <v>0</v>
      </c>
    </row>
    <row r="20" spans="1:9" ht="30" customHeight="1">
      <c r="A20" s="350" t="s">
        <v>27</v>
      </c>
      <c r="B20" s="351"/>
      <c r="C20" s="351"/>
      <c r="D20" s="352"/>
      <c r="E20" s="220">
        <v>0</v>
      </c>
      <c r="F20" s="220">
        <v>0</v>
      </c>
      <c r="G20" s="220">
        <v>0</v>
      </c>
      <c r="H20" s="220">
        <v>0</v>
      </c>
      <c r="I20" s="220">
        <v>0</v>
      </c>
    </row>
    <row r="21" spans="1:9" ht="30" customHeight="1">
      <c r="A21" s="358" t="s">
        <v>28</v>
      </c>
      <c r="B21" s="359"/>
      <c r="C21" s="359"/>
      <c r="D21" s="360"/>
      <c r="E21" s="220">
        <v>0</v>
      </c>
      <c r="F21" s="220">
        <v>0</v>
      </c>
      <c r="G21" s="220">
        <v>0</v>
      </c>
      <c r="H21" s="220">
        <v>0</v>
      </c>
      <c r="I21" s="220">
        <v>0</v>
      </c>
    </row>
  </sheetData>
  <mergeCells count="19">
    <mergeCell ref="A16:D16"/>
    <mergeCell ref="A1:C2"/>
    <mergeCell ref="E4:I4"/>
    <mergeCell ref="E5:I5"/>
    <mergeCell ref="A8:D8"/>
    <mergeCell ref="A9:D9"/>
    <mergeCell ref="A10:D10"/>
    <mergeCell ref="G1:H2"/>
    <mergeCell ref="E1:F2"/>
    <mergeCell ref="A11:D11"/>
    <mergeCell ref="A12:D12"/>
    <mergeCell ref="A13:D13"/>
    <mergeCell ref="A14:D14"/>
    <mergeCell ref="A15:D15"/>
    <mergeCell ref="A17:D17"/>
    <mergeCell ref="A18:D18"/>
    <mergeCell ref="A19:D19"/>
    <mergeCell ref="A20:D20"/>
    <mergeCell ref="A21:D21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3"/>
  <dimension ref="A1:J85"/>
  <sheetViews>
    <sheetView topLeftCell="A28" zoomScaleNormal="100" workbookViewId="0">
      <selection sqref="A1:B2"/>
    </sheetView>
  </sheetViews>
  <sheetFormatPr baseColWidth="10" defaultRowHeight="12.75"/>
  <cols>
    <col min="1" max="1" width="8.85546875" customWidth="1"/>
    <col min="2" max="2" width="6.85546875" customWidth="1"/>
    <col min="3" max="3" width="40.42578125" customWidth="1"/>
    <col min="4" max="4" width="7.7109375" customWidth="1"/>
    <col min="5" max="5" width="10.7109375" customWidth="1"/>
    <col min="6" max="6" width="11.7109375" customWidth="1"/>
    <col min="7" max="8" width="6.7109375" customWidth="1"/>
    <col min="9" max="9" width="11.7109375" customWidth="1"/>
  </cols>
  <sheetData>
    <row r="1" spans="1:10">
      <c r="A1" s="243" t="str">
        <f>Coordonnées!A1</f>
        <v>Synthèse des Comptes</v>
      </c>
      <c r="B1" s="244"/>
      <c r="C1" s="240" t="str">
        <f>Coordonnées!D1</f>
        <v>Administration communale de</v>
      </c>
      <c r="D1" s="244" t="str">
        <f>Coordonnées!J1</f>
        <v>ANTHISNES</v>
      </c>
      <c r="E1" s="244"/>
      <c r="F1" s="244"/>
      <c r="G1" s="240" t="str">
        <f>Coordonnées!P1</f>
        <v>Code INS</v>
      </c>
      <c r="H1" s="374"/>
      <c r="I1" s="181">
        <f>Coordonnées!R1</f>
        <v>61079</v>
      </c>
    </row>
    <row r="2" spans="1:10">
      <c r="A2" s="245"/>
      <c r="B2" s="246"/>
      <c r="C2" s="241"/>
      <c r="D2" s="246"/>
      <c r="E2" s="246"/>
      <c r="F2" s="246"/>
      <c r="G2" s="241" t="str">
        <f>Coordonnées!P2</f>
        <v>Exercice:</v>
      </c>
      <c r="H2" s="375"/>
      <c r="I2" s="182">
        <f>Coordonnées!R2</f>
        <v>2023</v>
      </c>
    </row>
    <row r="3" spans="1:10">
      <c r="A3" s="370" t="str">
        <f>Coordonnées!A3</f>
        <v>Modèle officiel généré par l'application eComptes © SPW Intérieur et Action Sociale</v>
      </c>
      <c r="B3" s="370"/>
      <c r="C3" s="370"/>
      <c r="D3" s="370"/>
      <c r="E3" s="370"/>
      <c r="F3" s="180"/>
      <c r="G3" s="376" t="str">
        <f>Coordonnées!P3</f>
        <v>Version:</v>
      </c>
      <c r="H3" s="377"/>
      <c r="I3" s="171">
        <f>Coordonnées!R3</f>
        <v>1</v>
      </c>
    </row>
    <row r="4" spans="1:10">
      <c r="A4" s="41"/>
      <c r="B4" s="41"/>
      <c r="C4" s="36"/>
      <c r="D4" s="41"/>
      <c r="E4" s="41"/>
    </row>
    <row r="5" spans="1:10" ht="13.5" thickBot="1">
      <c r="A5" s="131"/>
      <c r="B5" s="132"/>
      <c r="C5" s="133"/>
      <c r="D5" s="133"/>
      <c r="E5" s="396"/>
      <c r="F5" s="396"/>
      <c r="G5" s="166"/>
      <c r="H5" s="166"/>
      <c r="I5" s="134"/>
      <c r="J5" s="12"/>
    </row>
    <row r="6" spans="1:10">
      <c r="A6" s="135" t="s">
        <v>40</v>
      </c>
      <c r="B6" s="136"/>
      <c r="C6" s="136"/>
      <c r="D6" s="136"/>
      <c r="E6" s="371" t="s">
        <v>42</v>
      </c>
      <c r="F6" s="384">
        <f>I2</f>
        <v>2023</v>
      </c>
      <c r="G6" s="385"/>
      <c r="H6" s="378">
        <f>F6-1</f>
        <v>2022</v>
      </c>
      <c r="I6" s="379"/>
      <c r="J6" s="12"/>
    </row>
    <row r="7" spans="1:10" ht="10.15" customHeight="1">
      <c r="A7" s="67"/>
      <c r="B7" s="136"/>
      <c r="C7" s="67"/>
      <c r="D7" s="136"/>
      <c r="E7" s="372"/>
      <c r="F7" s="386"/>
      <c r="G7" s="387"/>
      <c r="H7" s="380"/>
      <c r="I7" s="381"/>
      <c r="J7" s="12"/>
    </row>
    <row r="8" spans="1:10" ht="13.15" customHeight="1" thickBot="1">
      <c r="A8" s="137"/>
      <c r="B8" s="136"/>
      <c r="C8" s="138" t="s">
        <v>41</v>
      </c>
      <c r="D8" s="136"/>
      <c r="E8" s="373"/>
      <c r="F8" s="388"/>
      <c r="G8" s="389"/>
      <c r="H8" s="382"/>
      <c r="I8" s="383"/>
      <c r="J8" s="12"/>
    </row>
    <row r="9" spans="1:10" ht="10.15" customHeight="1">
      <c r="A9" s="139"/>
      <c r="B9" s="132"/>
      <c r="C9" s="140"/>
      <c r="D9" s="140"/>
      <c r="E9" s="141"/>
      <c r="F9" s="167"/>
      <c r="G9" s="169"/>
      <c r="H9" s="415"/>
      <c r="I9" s="416"/>
      <c r="J9" s="12"/>
    </row>
    <row r="10" spans="1:10">
      <c r="A10" s="136" t="s">
        <v>43</v>
      </c>
      <c r="B10" s="136"/>
      <c r="C10" s="136"/>
      <c r="D10" s="136"/>
      <c r="E10" s="142" t="s">
        <v>44</v>
      </c>
      <c r="F10" s="394">
        <f>F12+F14+F29+F35+F39</f>
        <v>22409236.68</v>
      </c>
      <c r="G10" s="395"/>
      <c r="H10" s="394">
        <f>H12+H14+H29+H35+H39</f>
        <v>21572684.359999999</v>
      </c>
      <c r="I10" s="411"/>
      <c r="J10" s="12"/>
    </row>
    <row r="11" spans="1:10" ht="8.4499999999999993" customHeight="1">
      <c r="A11" s="136"/>
      <c r="B11" s="136"/>
      <c r="C11" s="136"/>
      <c r="D11" s="136"/>
      <c r="E11" s="142"/>
      <c r="F11" s="168"/>
      <c r="G11" s="170"/>
      <c r="H11" s="405"/>
      <c r="I11" s="417"/>
      <c r="J11" s="12"/>
    </row>
    <row r="12" spans="1:10">
      <c r="A12" s="143" t="s">
        <v>45</v>
      </c>
      <c r="B12" s="144" t="s">
        <v>46</v>
      </c>
      <c r="C12" s="132"/>
      <c r="D12" s="132"/>
      <c r="E12" s="142">
        <v>21</v>
      </c>
      <c r="F12" s="392">
        <v>246498.85</v>
      </c>
      <c r="G12" s="393"/>
      <c r="H12" s="392">
        <v>385836.82</v>
      </c>
      <c r="I12" s="397"/>
      <c r="J12" s="12"/>
    </row>
    <row r="13" spans="1:10" ht="10.35" customHeight="1">
      <c r="A13" s="143"/>
      <c r="B13" s="144"/>
      <c r="C13" s="132"/>
      <c r="D13" s="132"/>
      <c r="E13" s="142"/>
      <c r="F13" s="392"/>
      <c r="G13" s="393"/>
      <c r="H13" s="392"/>
      <c r="I13" s="397"/>
      <c r="J13" s="12"/>
    </row>
    <row r="14" spans="1:10">
      <c r="A14" s="143" t="s">
        <v>47</v>
      </c>
      <c r="B14" s="144" t="s">
        <v>48</v>
      </c>
      <c r="C14" s="132"/>
      <c r="D14" s="132"/>
      <c r="E14" s="142" t="s">
        <v>49</v>
      </c>
      <c r="F14" s="394">
        <f>SUM(F16:F27)</f>
        <v>18458431.229999997</v>
      </c>
      <c r="G14" s="395"/>
      <c r="H14" s="394">
        <f>SUM(H16:H27)</f>
        <v>18661283.579999998</v>
      </c>
      <c r="I14" s="411"/>
      <c r="J14" s="12"/>
    </row>
    <row r="15" spans="1:10">
      <c r="A15" s="139"/>
      <c r="B15" s="145" t="s">
        <v>50</v>
      </c>
      <c r="C15" s="132"/>
      <c r="D15" s="132"/>
      <c r="E15" s="142"/>
      <c r="F15" s="390"/>
      <c r="G15" s="391"/>
      <c r="H15" s="390"/>
      <c r="I15" s="403"/>
      <c r="J15" s="12"/>
    </row>
    <row r="16" spans="1:10">
      <c r="A16" s="139"/>
      <c r="B16" s="139" t="s">
        <v>51</v>
      </c>
      <c r="C16" s="140" t="s">
        <v>52</v>
      </c>
      <c r="D16" s="140"/>
      <c r="E16" s="142">
        <v>220</v>
      </c>
      <c r="F16" s="392">
        <v>4026693.61</v>
      </c>
      <c r="G16" s="393"/>
      <c r="H16" s="392">
        <v>4001365.34</v>
      </c>
      <c r="I16" s="397"/>
      <c r="J16" s="12"/>
    </row>
    <row r="17" spans="1:10">
      <c r="A17" s="139"/>
      <c r="B17" s="139" t="s">
        <v>53</v>
      </c>
      <c r="C17" s="140" t="s">
        <v>54</v>
      </c>
      <c r="D17" s="140"/>
      <c r="E17" s="142">
        <v>221</v>
      </c>
      <c r="F17" s="392">
        <v>8470054.5700000003</v>
      </c>
      <c r="G17" s="393"/>
      <c r="H17" s="392">
        <v>8250481.5099999998</v>
      </c>
      <c r="I17" s="397"/>
      <c r="J17" s="12"/>
    </row>
    <row r="18" spans="1:10">
      <c r="A18" s="139"/>
      <c r="B18" s="139" t="s">
        <v>55</v>
      </c>
      <c r="C18" s="140" t="s">
        <v>56</v>
      </c>
      <c r="D18" s="140"/>
      <c r="E18" s="142">
        <v>223</v>
      </c>
      <c r="F18" s="392">
        <v>5552840.7000000002</v>
      </c>
      <c r="G18" s="393"/>
      <c r="H18" s="392">
        <v>6096808.0099999998</v>
      </c>
      <c r="I18" s="397"/>
      <c r="J18" s="12"/>
    </row>
    <row r="19" spans="1:10">
      <c r="A19" s="139"/>
      <c r="B19" s="139" t="s">
        <v>57</v>
      </c>
      <c r="C19" s="140" t="s">
        <v>58</v>
      </c>
      <c r="D19" s="140"/>
      <c r="E19" s="142">
        <v>224</v>
      </c>
      <c r="F19" s="392">
        <v>8577.2999999999993</v>
      </c>
      <c r="G19" s="393"/>
      <c r="H19" s="392">
        <v>9292.07</v>
      </c>
      <c r="I19" s="397"/>
      <c r="J19" s="12"/>
    </row>
    <row r="20" spans="1:10">
      <c r="A20" s="139"/>
      <c r="B20" s="139" t="s">
        <v>59</v>
      </c>
      <c r="C20" s="140" t="s">
        <v>288</v>
      </c>
      <c r="D20" s="140"/>
      <c r="E20" s="142">
        <v>226</v>
      </c>
      <c r="F20" s="392">
        <v>10754.62</v>
      </c>
      <c r="G20" s="393"/>
      <c r="H20" s="392">
        <v>10561.75</v>
      </c>
      <c r="I20" s="397"/>
      <c r="J20" s="12"/>
    </row>
    <row r="21" spans="1:10">
      <c r="A21" s="139"/>
      <c r="B21" s="146" t="s">
        <v>60</v>
      </c>
      <c r="C21" s="132"/>
      <c r="D21" s="132"/>
      <c r="E21" s="142"/>
      <c r="F21" s="392"/>
      <c r="G21" s="393"/>
      <c r="H21" s="392"/>
      <c r="I21" s="397"/>
      <c r="J21" s="12"/>
    </row>
    <row r="22" spans="1:10" ht="23.45" customHeight="1">
      <c r="A22" s="139"/>
      <c r="B22" s="147" t="s">
        <v>61</v>
      </c>
      <c r="C22" s="369" t="s">
        <v>287</v>
      </c>
      <c r="D22" s="369"/>
      <c r="E22" s="148" t="s">
        <v>62</v>
      </c>
      <c r="F22" s="398">
        <v>110359.11</v>
      </c>
      <c r="G22" s="400"/>
      <c r="H22" s="398">
        <v>153054.18</v>
      </c>
      <c r="I22" s="399"/>
      <c r="J22" s="12"/>
    </row>
    <row r="23" spans="1:10">
      <c r="A23" s="139"/>
      <c r="B23" s="139" t="s">
        <v>63</v>
      </c>
      <c r="C23" s="140" t="s">
        <v>64</v>
      </c>
      <c r="D23" s="140"/>
      <c r="E23" s="142">
        <v>234</v>
      </c>
      <c r="F23" s="392">
        <v>0</v>
      </c>
      <c r="G23" s="393"/>
      <c r="H23" s="392">
        <v>0</v>
      </c>
      <c r="I23" s="397"/>
      <c r="J23" s="12"/>
    </row>
    <row r="24" spans="1:10">
      <c r="A24" s="139"/>
      <c r="B24" s="146" t="s">
        <v>65</v>
      </c>
      <c r="C24" s="132"/>
      <c r="D24" s="132"/>
      <c r="E24" s="142"/>
      <c r="F24" s="392"/>
      <c r="G24" s="393"/>
      <c r="H24" s="392"/>
      <c r="I24" s="397"/>
      <c r="J24" s="12"/>
    </row>
    <row r="25" spans="1:10">
      <c r="A25" s="139"/>
      <c r="B25" s="139" t="s">
        <v>66</v>
      </c>
      <c r="C25" s="140" t="s">
        <v>67</v>
      </c>
      <c r="D25" s="140"/>
      <c r="E25" s="142">
        <v>24</v>
      </c>
      <c r="F25" s="392">
        <v>276661.83</v>
      </c>
      <c r="G25" s="393"/>
      <c r="H25" s="392">
        <v>137112.68</v>
      </c>
      <c r="I25" s="397"/>
      <c r="J25" s="12"/>
    </row>
    <row r="26" spans="1:10">
      <c r="A26" s="139"/>
      <c r="B26" s="139" t="s">
        <v>68</v>
      </c>
      <c r="C26" s="140" t="s">
        <v>69</v>
      </c>
      <c r="D26" s="140"/>
      <c r="E26" s="142">
        <v>261</v>
      </c>
      <c r="F26" s="392">
        <v>2489.4899999999998</v>
      </c>
      <c r="G26" s="393"/>
      <c r="H26" s="392">
        <v>2608.04</v>
      </c>
      <c r="I26" s="397"/>
      <c r="J26" s="12"/>
    </row>
    <row r="27" spans="1:10">
      <c r="A27" s="139"/>
      <c r="B27" s="139" t="s">
        <v>70</v>
      </c>
      <c r="C27" s="140" t="s">
        <v>71</v>
      </c>
      <c r="D27" s="140"/>
      <c r="E27" s="149" t="s">
        <v>72</v>
      </c>
      <c r="F27" s="392">
        <v>0</v>
      </c>
      <c r="G27" s="393"/>
      <c r="H27" s="392">
        <v>0</v>
      </c>
      <c r="I27" s="397"/>
      <c r="J27" s="12"/>
    </row>
    <row r="28" spans="1:10" ht="10.15" customHeight="1">
      <c r="A28" s="139"/>
      <c r="B28" s="139"/>
      <c r="C28" s="140"/>
      <c r="D28" s="140"/>
      <c r="E28" s="149"/>
      <c r="F28" s="392"/>
      <c r="G28" s="393"/>
      <c r="H28" s="392"/>
      <c r="I28" s="397"/>
      <c r="J28" s="12"/>
    </row>
    <row r="29" spans="1:10">
      <c r="A29" s="143" t="s">
        <v>73</v>
      </c>
      <c r="B29" s="144" t="s">
        <v>74</v>
      </c>
      <c r="C29" s="132"/>
      <c r="D29" s="132"/>
      <c r="E29" s="142">
        <v>25</v>
      </c>
      <c r="F29" s="394">
        <f>SUM(F30:F33)</f>
        <v>123378.46</v>
      </c>
      <c r="G29" s="395"/>
      <c r="H29" s="394">
        <f>SUM(H30:H33)</f>
        <v>106334.51999999999</v>
      </c>
      <c r="I29" s="411"/>
      <c r="J29" s="12"/>
    </row>
    <row r="30" spans="1:10">
      <c r="A30" s="139"/>
      <c r="B30" s="139" t="s">
        <v>51</v>
      </c>
      <c r="C30" s="140" t="s">
        <v>75</v>
      </c>
      <c r="D30" s="140"/>
      <c r="E30" s="142">
        <v>251</v>
      </c>
      <c r="F30" s="390">
        <v>0</v>
      </c>
      <c r="G30" s="391"/>
      <c r="H30" s="390">
        <v>0</v>
      </c>
      <c r="I30" s="403"/>
      <c r="J30" s="12"/>
    </row>
    <row r="31" spans="1:10">
      <c r="A31" s="139"/>
      <c r="B31" s="139" t="s">
        <v>53</v>
      </c>
      <c r="C31" s="140" t="s">
        <v>76</v>
      </c>
      <c r="D31" s="140"/>
      <c r="E31" s="142">
        <v>252</v>
      </c>
      <c r="F31" s="392">
        <v>83422.3</v>
      </c>
      <c r="G31" s="393"/>
      <c r="H31" s="392">
        <v>88431.34</v>
      </c>
      <c r="I31" s="397"/>
      <c r="J31" s="12"/>
    </row>
    <row r="32" spans="1:10">
      <c r="A32" s="139"/>
      <c r="B32" s="139" t="s">
        <v>55</v>
      </c>
      <c r="C32" s="140" t="s">
        <v>77</v>
      </c>
      <c r="D32" s="140"/>
      <c r="E32" s="142">
        <v>254</v>
      </c>
      <c r="F32" s="392">
        <v>0</v>
      </c>
      <c r="G32" s="393"/>
      <c r="H32" s="392">
        <v>0</v>
      </c>
      <c r="I32" s="397"/>
      <c r="J32" s="12"/>
    </row>
    <row r="33" spans="1:10">
      <c r="A33" s="139"/>
      <c r="B33" s="139" t="s">
        <v>57</v>
      </c>
      <c r="C33" s="140" t="s">
        <v>78</v>
      </c>
      <c r="D33" s="140"/>
      <c r="E33" s="142">
        <v>256</v>
      </c>
      <c r="F33" s="392">
        <v>39956.160000000003</v>
      </c>
      <c r="G33" s="393"/>
      <c r="H33" s="392">
        <v>17903.18</v>
      </c>
      <c r="I33" s="397"/>
      <c r="J33" s="12"/>
    </row>
    <row r="34" spans="1:10" ht="10.15" customHeight="1">
      <c r="A34" s="139"/>
      <c r="B34" s="139"/>
      <c r="C34" s="140"/>
      <c r="D34" s="140"/>
      <c r="E34" s="142"/>
      <c r="F34" s="392"/>
      <c r="G34" s="393"/>
      <c r="H34" s="392"/>
      <c r="I34" s="397"/>
      <c r="J34" s="12"/>
    </row>
    <row r="35" spans="1:10">
      <c r="A35" s="143" t="s">
        <v>79</v>
      </c>
      <c r="B35" s="144" t="s">
        <v>80</v>
      </c>
      <c r="C35" s="132"/>
      <c r="D35" s="132"/>
      <c r="E35" s="142">
        <v>27</v>
      </c>
      <c r="F35" s="394">
        <f>SUM(F36:F37)</f>
        <v>2445951.98</v>
      </c>
      <c r="G35" s="395"/>
      <c r="H35" s="394">
        <f>SUM(H36:H37)</f>
        <v>1305501.58</v>
      </c>
      <c r="I35" s="411"/>
      <c r="J35" s="12"/>
    </row>
    <row r="36" spans="1:10">
      <c r="A36" s="139"/>
      <c r="B36" s="139" t="s">
        <v>51</v>
      </c>
      <c r="C36" s="140" t="s">
        <v>81</v>
      </c>
      <c r="D36" s="140"/>
      <c r="E36" s="149" t="s">
        <v>82</v>
      </c>
      <c r="F36" s="390">
        <v>2445951.98</v>
      </c>
      <c r="G36" s="391"/>
      <c r="H36" s="390">
        <v>1305501.58</v>
      </c>
      <c r="I36" s="403"/>
      <c r="J36" s="12"/>
    </row>
    <row r="37" spans="1:10">
      <c r="A37" s="139"/>
      <c r="B37" s="139" t="s">
        <v>53</v>
      </c>
      <c r="C37" s="140" t="s">
        <v>83</v>
      </c>
      <c r="D37" s="140"/>
      <c r="E37" s="142">
        <v>275</v>
      </c>
      <c r="F37" s="392">
        <v>0</v>
      </c>
      <c r="G37" s="393"/>
      <c r="H37" s="392">
        <v>0</v>
      </c>
      <c r="I37" s="397"/>
      <c r="J37" s="12"/>
    </row>
    <row r="38" spans="1:10" ht="10.15" customHeight="1">
      <c r="A38" s="139"/>
      <c r="B38" s="139"/>
      <c r="C38" s="140"/>
      <c r="D38" s="140"/>
      <c r="E38" s="142"/>
      <c r="F38" s="392"/>
      <c r="G38" s="393"/>
      <c r="H38" s="392"/>
      <c r="I38" s="397"/>
      <c r="J38" s="12"/>
    </row>
    <row r="39" spans="1:10">
      <c r="A39" s="143" t="s">
        <v>84</v>
      </c>
      <c r="B39" s="144" t="s">
        <v>85</v>
      </c>
      <c r="C39" s="132"/>
      <c r="D39" s="132"/>
      <c r="E39" s="142">
        <v>28</v>
      </c>
      <c r="F39" s="394">
        <f>SUM(F40:F41)</f>
        <v>1134976.1599999999</v>
      </c>
      <c r="G39" s="395"/>
      <c r="H39" s="394">
        <f>SUM(H40:H41)</f>
        <v>1113727.8600000001</v>
      </c>
      <c r="I39" s="411"/>
      <c r="J39" s="12"/>
    </row>
    <row r="40" spans="1:10">
      <c r="A40" s="139"/>
      <c r="B40" s="139" t="s">
        <v>51</v>
      </c>
      <c r="C40" s="140" t="s">
        <v>86</v>
      </c>
      <c r="D40" s="140"/>
      <c r="E40" s="149" t="s">
        <v>87</v>
      </c>
      <c r="F40" s="390">
        <v>1134976.1599999999</v>
      </c>
      <c r="G40" s="391"/>
      <c r="H40" s="390">
        <v>1113727.8600000001</v>
      </c>
      <c r="I40" s="403"/>
      <c r="J40" s="12"/>
    </row>
    <row r="41" spans="1:10">
      <c r="A41" s="139"/>
      <c r="B41" s="139" t="s">
        <v>53</v>
      </c>
      <c r="C41" s="140" t="s">
        <v>88</v>
      </c>
      <c r="D41" s="140"/>
      <c r="E41" s="142">
        <v>288</v>
      </c>
      <c r="F41" s="392">
        <v>0</v>
      </c>
      <c r="G41" s="393"/>
      <c r="H41" s="392">
        <v>0</v>
      </c>
      <c r="I41" s="397"/>
      <c r="J41" s="12"/>
    </row>
    <row r="42" spans="1:10" ht="9.6" customHeight="1">
      <c r="A42" s="139"/>
      <c r="B42" s="139"/>
      <c r="C42" s="140"/>
      <c r="D42" s="140"/>
      <c r="E42" s="142"/>
      <c r="F42" s="392"/>
      <c r="G42" s="393"/>
      <c r="H42" s="392"/>
      <c r="I42" s="397"/>
      <c r="J42" s="12"/>
    </row>
    <row r="43" spans="1:10">
      <c r="A43" s="136" t="s">
        <v>89</v>
      </c>
      <c r="B43" s="136"/>
      <c r="C43" s="136"/>
      <c r="D43" s="136"/>
      <c r="E43" s="142" t="s">
        <v>90</v>
      </c>
      <c r="F43" s="407">
        <f>F45+F47+F57+F59</f>
        <v>6245158.79</v>
      </c>
      <c r="G43" s="408"/>
      <c r="H43" s="407">
        <f>H45+H47+H57+H59</f>
        <v>4331093.38</v>
      </c>
      <c r="I43" s="412"/>
      <c r="J43" s="12"/>
    </row>
    <row r="44" spans="1:10" ht="8.4499999999999993" customHeight="1">
      <c r="A44" s="136"/>
      <c r="B44" s="136"/>
      <c r="C44" s="136"/>
      <c r="D44" s="136"/>
      <c r="E44" s="142"/>
      <c r="F44" s="409"/>
      <c r="G44" s="410"/>
      <c r="H44" s="409"/>
      <c r="I44" s="413"/>
      <c r="J44" s="12"/>
    </row>
    <row r="45" spans="1:10">
      <c r="A45" s="143" t="s">
        <v>91</v>
      </c>
      <c r="B45" s="144" t="s">
        <v>92</v>
      </c>
      <c r="C45" s="132"/>
      <c r="D45" s="132"/>
      <c r="E45" s="142">
        <v>301</v>
      </c>
      <c r="F45" s="394">
        <v>0</v>
      </c>
      <c r="G45" s="395"/>
      <c r="H45" s="418">
        <v>0</v>
      </c>
      <c r="I45" s="419"/>
      <c r="J45" s="12"/>
    </row>
    <row r="46" spans="1:10" ht="10.15" customHeight="1">
      <c r="A46" s="143"/>
      <c r="B46" s="144"/>
      <c r="C46" s="132"/>
      <c r="D46" s="132"/>
      <c r="E46" s="142"/>
      <c r="F46" s="405"/>
      <c r="G46" s="406"/>
      <c r="H46" s="405"/>
      <c r="I46" s="417"/>
      <c r="J46" s="12"/>
    </row>
    <row r="47" spans="1:10">
      <c r="A47" s="143" t="s">
        <v>93</v>
      </c>
      <c r="B47" s="144" t="s">
        <v>94</v>
      </c>
      <c r="C47" s="132"/>
      <c r="D47" s="132"/>
      <c r="E47" s="142" t="s">
        <v>95</v>
      </c>
      <c r="F47" s="394">
        <f>F48+F49</f>
        <v>702669.2</v>
      </c>
      <c r="G47" s="395"/>
      <c r="H47" s="394">
        <f>H48+H49</f>
        <v>558029.73</v>
      </c>
      <c r="I47" s="411"/>
      <c r="J47" s="12"/>
    </row>
    <row r="48" spans="1:10">
      <c r="A48" s="139"/>
      <c r="B48" s="139" t="s">
        <v>51</v>
      </c>
      <c r="C48" s="140" t="s">
        <v>96</v>
      </c>
      <c r="D48" s="140"/>
      <c r="E48" s="142">
        <v>40</v>
      </c>
      <c r="F48" s="390">
        <v>230755.71</v>
      </c>
      <c r="G48" s="391"/>
      <c r="H48" s="390">
        <v>297897.92</v>
      </c>
      <c r="I48" s="403"/>
      <c r="J48" s="12"/>
    </row>
    <row r="49" spans="1:10">
      <c r="A49" s="139"/>
      <c r="B49" s="139" t="s">
        <v>53</v>
      </c>
      <c r="C49" s="140" t="s">
        <v>97</v>
      </c>
      <c r="D49" s="140"/>
      <c r="E49" s="142" t="s">
        <v>98</v>
      </c>
      <c r="F49" s="392">
        <f>SUM(F50:F55)</f>
        <v>471913.49</v>
      </c>
      <c r="G49" s="393"/>
      <c r="H49" s="392">
        <f>SUM(H50:H55)</f>
        <v>260131.81</v>
      </c>
      <c r="I49" s="397"/>
      <c r="J49" s="12"/>
    </row>
    <row r="50" spans="1:10">
      <c r="A50" s="139"/>
      <c r="B50" s="132"/>
      <c r="C50" s="140" t="s">
        <v>99</v>
      </c>
      <c r="D50" s="140"/>
      <c r="E50" s="142" t="s">
        <v>100</v>
      </c>
      <c r="F50" s="392">
        <v>227820.6</v>
      </c>
      <c r="G50" s="393"/>
      <c r="H50" s="392">
        <v>61528.65</v>
      </c>
      <c r="I50" s="397"/>
      <c r="J50" s="12"/>
    </row>
    <row r="51" spans="1:10">
      <c r="A51" s="139"/>
      <c r="B51" s="132"/>
      <c r="C51" s="140" t="s">
        <v>101</v>
      </c>
      <c r="D51" s="140"/>
      <c r="E51" s="142">
        <v>413</v>
      </c>
      <c r="F51" s="392">
        <v>90308.41</v>
      </c>
      <c r="G51" s="393"/>
      <c r="H51" s="392">
        <v>86961.51</v>
      </c>
      <c r="I51" s="397"/>
      <c r="J51" s="12"/>
    </row>
    <row r="52" spans="1:10">
      <c r="A52" s="139"/>
      <c r="B52" s="132"/>
      <c r="C52" s="140" t="s">
        <v>102</v>
      </c>
      <c r="D52" s="140"/>
      <c r="E52" s="142">
        <v>415</v>
      </c>
      <c r="F52" s="392">
        <v>10203.950000000001</v>
      </c>
      <c r="G52" s="393"/>
      <c r="H52" s="392">
        <v>5917.12</v>
      </c>
      <c r="I52" s="397"/>
      <c r="J52" s="12"/>
    </row>
    <row r="53" spans="1:10">
      <c r="A53" s="139"/>
      <c r="B53" s="132"/>
      <c r="C53" s="140" t="s">
        <v>103</v>
      </c>
      <c r="D53" s="140"/>
      <c r="E53" s="149" t="s">
        <v>104</v>
      </c>
      <c r="F53" s="392">
        <v>64682.54</v>
      </c>
      <c r="G53" s="393"/>
      <c r="H53" s="392">
        <v>22642.04</v>
      </c>
      <c r="I53" s="397"/>
      <c r="J53" s="12"/>
    </row>
    <row r="54" spans="1:10">
      <c r="A54" s="139"/>
      <c r="B54" s="139" t="s">
        <v>55</v>
      </c>
      <c r="C54" s="140" t="s">
        <v>105</v>
      </c>
      <c r="D54" s="140"/>
      <c r="E54" s="142">
        <v>4251</v>
      </c>
      <c r="F54" s="392">
        <v>78897.990000000005</v>
      </c>
      <c r="G54" s="393"/>
      <c r="H54" s="392">
        <v>83082.490000000005</v>
      </c>
      <c r="I54" s="397"/>
      <c r="J54" s="12"/>
    </row>
    <row r="55" spans="1:10">
      <c r="A55" s="139"/>
      <c r="B55" s="139" t="s">
        <v>57</v>
      </c>
      <c r="C55" s="140" t="s">
        <v>106</v>
      </c>
      <c r="D55" s="140"/>
      <c r="E55" s="149" t="s">
        <v>107</v>
      </c>
      <c r="F55" s="392">
        <v>0</v>
      </c>
      <c r="G55" s="393"/>
      <c r="H55" s="392">
        <v>0</v>
      </c>
      <c r="I55" s="397"/>
      <c r="J55" s="12"/>
    </row>
    <row r="56" spans="1:10" ht="10.15" customHeight="1">
      <c r="A56" s="139"/>
      <c r="B56" s="139"/>
      <c r="C56" s="140"/>
      <c r="D56" s="140"/>
      <c r="E56" s="149"/>
      <c r="F56" s="392"/>
      <c r="G56" s="393"/>
      <c r="H56" s="392"/>
      <c r="I56" s="397"/>
      <c r="J56" s="12"/>
    </row>
    <row r="57" spans="1:10">
      <c r="A57" s="143" t="s">
        <v>108</v>
      </c>
      <c r="B57" s="144" t="s">
        <v>109</v>
      </c>
      <c r="C57" s="132"/>
      <c r="D57" s="132"/>
      <c r="E57" s="142" t="s">
        <v>110</v>
      </c>
      <c r="F57" s="404">
        <v>0</v>
      </c>
      <c r="G57" s="393"/>
      <c r="H57" s="404">
        <v>0</v>
      </c>
      <c r="I57" s="397"/>
      <c r="J57" s="12"/>
    </row>
    <row r="58" spans="1:10" ht="10.15" customHeight="1">
      <c r="A58" s="143"/>
      <c r="B58" s="144"/>
      <c r="C58" s="132"/>
      <c r="D58" s="132"/>
      <c r="E58" s="142"/>
      <c r="F58" s="392"/>
      <c r="G58" s="393"/>
      <c r="H58" s="392"/>
      <c r="I58" s="397"/>
      <c r="J58" s="12"/>
    </row>
    <row r="59" spans="1:10">
      <c r="A59" s="143" t="s">
        <v>111</v>
      </c>
      <c r="B59" s="144" t="s">
        <v>112</v>
      </c>
      <c r="C59" s="132"/>
      <c r="D59" s="132"/>
      <c r="E59" s="142" t="s">
        <v>113</v>
      </c>
      <c r="F59" s="394">
        <f>SUM(F60:F62)</f>
        <v>5542489.5899999999</v>
      </c>
      <c r="G59" s="395"/>
      <c r="H59" s="394">
        <f>SUM(H60:H62)</f>
        <v>3773063.65</v>
      </c>
      <c r="I59" s="411"/>
      <c r="J59" s="12"/>
    </row>
    <row r="60" spans="1:10">
      <c r="A60" s="139"/>
      <c r="B60" s="139" t="s">
        <v>51</v>
      </c>
      <c r="C60" s="140" t="s">
        <v>114</v>
      </c>
      <c r="D60" s="140"/>
      <c r="E60" s="142">
        <v>553</v>
      </c>
      <c r="F60" s="390">
        <v>5217292.42</v>
      </c>
      <c r="G60" s="391"/>
      <c r="H60" s="390">
        <v>2741904.4</v>
      </c>
      <c r="I60" s="403"/>
      <c r="J60" s="12"/>
    </row>
    <row r="61" spans="1:10">
      <c r="A61" s="139"/>
      <c r="B61" s="139" t="s">
        <v>53</v>
      </c>
      <c r="C61" s="140" t="s">
        <v>115</v>
      </c>
      <c r="D61" s="140"/>
      <c r="E61" s="149">
        <v>55</v>
      </c>
      <c r="F61" s="392">
        <v>432505.06</v>
      </c>
      <c r="G61" s="393"/>
      <c r="H61" s="392">
        <v>1139827.3899999999</v>
      </c>
      <c r="I61" s="397"/>
      <c r="J61" s="12"/>
    </row>
    <row r="62" spans="1:10">
      <c r="A62" s="139"/>
      <c r="B62" s="139" t="s">
        <v>55</v>
      </c>
      <c r="C62" s="140" t="s">
        <v>116</v>
      </c>
      <c r="D62" s="140"/>
      <c r="E62" s="142" t="s">
        <v>117</v>
      </c>
      <c r="F62" s="392">
        <v>-107307.89</v>
      </c>
      <c r="G62" s="393"/>
      <c r="H62" s="392">
        <v>-108668.14</v>
      </c>
      <c r="I62" s="397"/>
      <c r="J62" s="12"/>
    </row>
    <row r="63" spans="1:10" ht="10.15" customHeight="1">
      <c r="A63" s="139"/>
      <c r="B63" s="139"/>
      <c r="C63" s="140"/>
      <c r="D63" s="140"/>
      <c r="E63" s="142"/>
      <c r="F63" s="392"/>
      <c r="G63" s="393"/>
      <c r="H63" s="392"/>
      <c r="I63" s="397"/>
      <c r="J63" s="12"/>
    </row>
    <row r="64" spans="1:10">
      <c r="A64" s="143" t="s">
        <v>118</v>
      </c>
      <c r="B64" s="144" t="s">
        <v>119</v>
      </c>
      <c r="C64" s="132"/>
      <c r="D64" s="132"/>
      <c r="E64" s="142" t="s">
        <v>120</v>
      </c>
      <c r="F64" s="394">
        <v>0</v>
      </c>
      <c r="G64" s="395"/>
      <c r="H64" s="394">
        <v>0</v>
      </c>
      <c r="I64" s="411"/>
      <c r="J64" s="12"/>
    </row>
    <row r="65" spans="1:10" ht="10.15" customHeight="1">
      <c r="A65" s="139"/>
      <c r="B65" s="132"/>
      <c r="C65" s="144"/>
      <c r="D65" s="144"/>
      <c r="E65" s="150"/>
      <c r="F65" s="390"/>
      <c r="G65" s="391"/>
      <c r="H65" s="390"/>
      <c r="I65" s="403"/>
      <c r="J65" s="12"/>
    </row>
    <row r="66" spans="1:10" ht="13.5" thickBot="1">
      <c r="A66" s="139"/>
      <c r="B66" s="132"/>
      <c r="C66" s="143" t="s">
        <v>121</v>
      </c>
      <c r="D66" s="143"/>
      <c r="E66" s="151" t="s">
        <v>122</v>
      </c>
      <c r="F66" s="401">
        <f>F10+F43+F64</f>
        <v>28654395.469999999</v>
      </c>
      <c r="G66" s="402"/>
      <c r="H66" s="401">
        <f>H10+H43+H64</f>
        <v>25903777.739999998</v>
      </c>
      <c r="I66" s="414"/>
      <c r="J66" s="12"/>
    </row>
    <row r="67" spans="1:10" ht="15">
      <c r="A67" s="13"/>
      <c r="B67" s="12"/>
      <c r="C67" s="12"/>
      <c r="D67" s="12"/>
      <c r="E67" s="12"/>
      <c r="F67" s="12"/>
      <c r="G67" s="12"/>
      <c r="H67" s="12"/>
      <c r="I67" s="14"/>
      <c r="J67" s="14"/>
    </row>
    <row r="68" spans="1:10" ht="15">
      <c r="A68" s="13"/>
      <c r="B68" s="12"/>
      <c r="C68" s="12"/>
      <c r="D68" s="12"/>
      <c r="E68" s="12"/>
      <c r="F68" s="12"/>
      <c r="G68" s="12"/>
      <c r="H68" s="12"/>
      <c r="I68" s="14"/>
      <c r="J68" s="14"/>
    </row>
    <row r="69" spans="1:10" ht="15">
      <c r="A69" s="13"/>
      <c r="B69" s="12"/>
      <c r="C69" s="12"/>
      <c r="D69" s="12"/>
      <c r="E69" s="12"/>
      <c r="F69" s="12"/>
      <c r="G69" s="12"/>
      <c r="H69" s="12"/>
      <c r="I69" s="14"/>
      <c r="J69" s="14"/>
    </row>
    <row r="70" spans="1:10" ht="15">
      <c r="A70" s="13"/>
      <c r="B70" s="12"/>
      <c r="C70" s="12"/>
      <c r="D70" s="12"/>
      <c r="E70" s="12"/>
      <c r="F70" s="12"/>
      <c r="G70" s="12"/>
      <c r="H70" s="12"/>
      <c r="I70" s="14"/>
      <c r="J70" s="14"/>
    </row>
    <row r="71" spans="1:10" ht="15">
      <c r="A71" s="13"/>
      <c r="B71" s="12"/>
      <c r="C71" s="12"/>
      <c r="D71" s="12"/>
      <c r="E71" s="12"/>
      <c r="F71" s="12"/>
      <c r="G71" s="12"/>
      <c r="H71" s="12"/>
      <c r="I71" s="14"/>
      <c r="J71" s="14"/>
    </row>
    <row r="72" spans="1:10" ht="15">
      <c r="A72" s="13"/>
      <c r="B72" s="12"/>
      <c r="C72" s="12"/>
      <c r="D72" s="12"/>
      <c r="E72" s="12"/>
      <c r="F72" s="12"/>
      <c r="G72" s="12"/>
      <c r="H72" s="12"/>
      <c r="I72" s="14"/>
      <c r="J72" s="14"/>
    </row>
    <row r="73" spans="1:10" ht="15">
      <c r="A73" s="13"/>
      <c r="B73" s="12"/>
      <c r="C73" s="12"/>
      <c r="D73" s="12"/>
      <c r="E73" s="12"/>
      <c r="F73" s="12"/>
      <c r="G73" s="12"/>
      <c r="H73" s="12"/>
      <c r="I73" s="14"/>
      <c r="J73" s="14"/>
    </row>
    <row r="74" spans="1:10" ht="15">
      <c r="A74" s="13"/>
      <c r="B74" s="12"/>
      <c r="C74" s="12"/>
      <c r="D74" s="12"/>
      <c r="E74" s="12"/>
      <c r="F74" s="12"/>
      <c r="G74" s="12"/>
      <c r="H74" s="12"/>
      <c r="I74" s="14"/>
      <c r="J74" s="14"/>
    </row>
    <row r="75" spans="1:10" ht="15">
      <c r="A75" s="13"/>
      <c r="B75" s="12"/>
      <c r="C75" s="12"/>
      <c r="D75" s="12"/>
      <c r="E75" s="12"/>
      <c r="F75" s="12"/>
      <c r="G75" s="12"/>
      <c r="H75" s="12"/>
      <c r="I75" s="14"/>
      <c r="J75" s="14"/>
    </row>
    <row r="76" spans="1:10" ht="15">
      <c r="A76" s="13"/>
      <c r="B76" s="12"/>
      <c r="C76" s="12"/>
      <c r="D76" s="12"/>
      <c r="E76" s="12"/>
      <c r="F76" s="12"/>
      <c r="G76" s="12"/>
      <c r="H76" s="12"/>
      <c r="I76" s="14"/>
      <c r="J76" s="14"/>
    </row>
    <row r="77" spans="1:10" ht="15">
      <c r="A77" s="13"/>
      <c r="B77" s="12"/>
      <c r="C77" s="12"/>
      <c r="D77" s="12"/>
      <c r="E77" s="12"/>
      <c r="F77" s="12"/>
      <c r="G77" s="12"/>
      <c r="H77" s="12"/>
      <c r="I77" s="14"/>
      <c r="J77" s="14"/>
    </row>
    <row r="78" spans="1:10" ht="15">
      <c r="A78" s="13"/>
      <c r="B78" s="12"/>
      <c r="C78" s="12"/>
      <c r="D78" s="12"/>
      <c r="E78" s="12"/>
      <c r="F78" s="12"/>
      <c r="G78" s="12"/>
      <c r="H78" s="12"/>
      <c r="I78" s="14"/>
      <c r="J78" s="14"/>
    </row>
    <row r="79" spans="1:10" ht="15">
      <c r="A79" s="13"/>
      <c r="B79" s="12"/>
      <c r="C79" s="12"/>
      <c r="D79" s="12"/>
      <c r="E79" s="12"/>
      <c r="F79" s="12"/>
      <c r="G79" s="12"/>
      <c r="H79" s="12"/>
      <c r="I79" s="14"/>
      <c r="J79" s="14"/>
    </row>
    <row r="80" spans="1:10" ht="15">
      <c r="A80" s="13"/>
      <c r="B80" s="12"/>
      <c r="C80" s="12"/>
      <c r="D80" s="12"/>
      <c r="E80" s="12"/>
      <c r="F80" s="12"/>
      <c r="G80" s="12"/>
      <c r="H80" s="12"/>
      <c r="I80" s="14"/>
      <c r="J80" s="14"/>
    </row>
    <row r="81" spans="1:10" ht="15">
      <c r="A81" s="13"/>
      <c r="B81" s="12"/>
      <c r="C81" s="12"/>
      <c r="D81" s="12"/>
      <c r="E81" s="12"/>
      <c r="F81" s="12"/>
      <c r="G81" s="12"/>
      <c r="H81" s="12"/>
      <c r="I81" s="14"/>
      <c r="J81" s="14"/>
    </row>
    <row r="82" spans="1:10" ht="15">
      <c r="A82" s="13"/>
      <c r="B82" s="12"/>
      <c r="C82" s="12"/>
      <c r="D82" s="12"/>
      <c r="E82" s="12"/>
      <c r="F82" s="12"/>
      <c r="G82" s="12"/>
      <c r="H82" s="12"/>
      <c r="I82" s="14"/>
      <c r="J82" s="14"/>
    </row>
    <row r="83" spans="1:10" ht="15">
      <c r="A83" s="13"/>
      <c r="B83" s="12"/>
      <c r="C83" s="12"/>
      <c r="D83" s="12"/>
      <c r="E83" s="12"/>
      <c r="F83" s="12"/>
      <c r="G83" s="12"/>
      <c r="H83" s="12"/>
      <c r="I83" s="14"/>
      <c r="J83" s="14"/>
    </row>
    <row r="84" spans="1:10" ht="15">
      <c r="A84" s="13"/>
      <c r="B84" s="12"/>
      <c r="C84" s="12"/>
      <c r="D84" s="12"/>
      <c r="E84" s="12"/>
      <c r="F84" s="12"/>
      <c r="G84" s="12"/>
      <c r="H84" s="12"/>
      <c r="I84" s="14"/>
      <c r="J84" s="14"/>
    </row>
    <row r="85" spans="1:10" ht="15">
      <c r="A85" s="13"/>
      <c r="B85" s="12"/>
      <c r="C85" s="12"/>
      <c r="D85" s="12"/>
      <c r="E85" s="12"/>
      <c r="F85" s="12"/>
      <c r="G85" s="12"/>
      <c r="H85" s="12"/>
      <c r="I85" s="14"/>
      <c r="J85" s="14"/>
    </row>
  </sheetData>
  <mergeCells count="126">
    <mergeCell ref="H66:I66"/>
    <mergeCell ref="H9:I9"/>
    <mergeCell ref="H10:I10"/>
    <mergeCell ref="H11:I11"/>
    <mergeCell ref="H12:I12"/>
    <mergeCell ref="H13:I13"/>
    <mergeCell ref="H14:I14"/>
    <mergeCell ref="H60:I60"/>
    <mergeCell ref="H51:I51"/>
    <mergeCell ref="H52:I52"/>
    <mergeCell ref="H53:I53"/>
    <mergeCell ref="H63:I63"/>
    <mergeCell ref="H45:I45"/>
    <mergeCell ref="H46:I46"/>
    <mergeCell ref="H47:I47"/>
    <mergeCell ref="H48:I48"/>
    <mergeCell ref="H49:I49"/>
    <mergeCell ref="H50:I50"/>
    <mergeCell ref="H64:I64"/>
    <mergeCell ref="H65:I65"/>
    <mergeCell ref="H54:I54"/>
    <mergeCell ref="H55:I55"/>
    <mergeCell ref="H56:I56"/>
    <mergeCell ref="H57:I57"/>
    <mergeCell ref="H61:I61"/>
    <mergeCell ref="H62:I62"/>
    <mergeCell ref="H58:I58"/>
    <mergeCell ref="H59:I59"/>
    <mergeCell ref="H39:I39"/>
    <mergeCell ref="H40:I40"/>
    <mergeCell ref="H41:I41"/>
    <mergeCell ref="H42:I42"/>
    <mergeCell ref="H43:I43"/>
    <mergeCell ref="H44:I44"/>
    <mergeCell ref="H35:I35"/>
    <mergeCell ref="H36:I36"/>
    <mergeCell ref="H37:I37"/>
    <mergeCell ref="H38:I38"/>
    <mergeCell ref="H27:I2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F63:G63"/>
    <mergeCell ref="F64:G64"/>
    <mergeCell ref="F65:G65"/>
    <mergeCell ref="F50:G50"/>
    <mergeCell ref="F39:G39"/>
    <mergeCell ref="F40:G40"/>
    <mergeCell ref="F41:G41"/>
    <mergeCell ref="F42:G42"/>
    <mergeCell ref="F43:G43"/>
    <mergeCell ref="F44:G44"/>
    <mergeCell ref="F33:G33"/>
    <mergeCell ref="F34:G34"/>
    <mergeCell ref="F35:G35"/>
    <mergeCell ref="F36:G36"/>
    <mergeCell ref="F37:G37"/>
    <mergeCell ref="F38:G38"/>
    <mergeCell ref="F27:G27"/>
    <mergeCell ref="F28:G28"/>
    <mergeCell ref="H33:I33"/>
    <mergeCell ref="H34:I34"/>
    <mergeCell ref="F66:G66"/>
    <mergeCell ref="H15:I15"/>
    <mergeCell ref="H16:I16"/>
    <mergeCell ref="H17:I17"/>
    <mergeCell ref="H18:I18"/>
    <mergeCell ref="H19:I19"/>
    <mergeCell ref="H20:I20"/>
    <mergeCell ref="F57:G57"/>
    <mergeCell ref="F58:G58"/>
    <mergeCell ref="F59:G59"/>
    <mergeCell ref="F60:G60"/>
    <mergeCell ref="F61:G61"/>
    <mergeCell ref="F62:G62"/>
    <mergeCell ref="F51:G51"/>
    <mergeCell ref="F52:G52"/>
    <mergeCell ref="F53:G53"/>
    <mergeCell ref="F54:G54"/>
    <mergeCell ref="F55:G55"/>
    <mergeCell ref="F56:G56"/>
    <mergeCell ref="F45:G45"/>
    <mergeCell ref="F46:G46"/>
    <mergeCell ref="F47:G47"/>
    <mergeCell ref="F48:G48"/>
    <mergeCell ref="F49:G49"/>
    <mergeCell ref="F29:G29"/>
    <mergeCell ref="F30:G30"/>
    <mergeCell ref="F31:G31"/>
    <mergeCell ref="F32:G32"/>
    <mergeCell ref="F21:G21"/>
    <mergeCell ref="F22:G22"/>
    <mergeCell ref="F23:G23"/>
    <mergeCell ref="F24:G24"/>
    <mergeCell ref="F25:G25"/>
    <mergeCell ref="F26:G26"/>
    <mergeCell ref="C22:D22"/>
    <mergeCell ref="C1:C2"/>
    <mergeCell ref="A1:B2"/>
    <mergeCell ref="A3:E3"/>
    <mergeCell ref="E6:E8"/>
    <mergeCell ref="G1:H1"/>
    <mergeCell ref="G2:H2"/>
    <mergeCell ref="G3:H3"/>
    <mergeCell ref="H6:I8"/>
    <mergeCell ref="F6:G8"/>
    <mergeCell ref="F15:G15"/>
    <mergeCell ref="F16:G16"/>
    <mergeCell ref="F17:G17"/>
    <mergeCell ref="F18:G18"/>
    <mergeCell ref="F19:G19"/>
    <mergeCell ref="F20:G20"/>
    <mergeCell ref="F10:G10"/>
    <mergeCell ref="D1:F2"/>
    <mergeCell ref="E5:F5"/>
    <mergeCell ref="F12:G12"/>
    <mergeCell ref="F13:G13"/>
    <mergeCell ref="F14:G14"/>
    <mergeCell ref="H21:I21"/>
    <mergeCell ref="H22:I22"/>
  </mergeCells>
  <pageMargins left="0.3543307086614173" right="0.3543307086614173" top="0.3543307086614173" bottom="0.3543307086614173" header="0.11811023622047244" footer="0.11811023622047244"/>
  <pageSetup paperSize="9" scale="88" orientation="portrait" r:id="rId1"/>
  <headerFooter>
    <oddFooter>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4"/>
  <dimension ref="A1:J59"/>
  <sheetViews>
    <sheetView topLeftCell="A13" zoomScaleNormal="100" workbookViewId="0">
      <selection sqref="A1:B2"/>
    </sheetView>
  </sheetViews>
  <sheetFormatPr baseColWidth="10" defaultColWidth="11.140625" defaultRowHeight="12.75"/>
  <cols>
    <col min="1" max="1" width="8.85546875" customWidth="1"/>
    <col min="2" max="2" width="6.85546875" customWidth="1"/>
    <col min="3" max="3" width="40.42578125" customWidth="1"/>
    <col min="4" max="4" width="7.7109375" customWidth="1"/>
    <col min="5" max="5" width="10.7109375" customWidth="1"/>
    <col min="6" max="6" width="11.7109375" customWidth="1"/>
    <col min="7" max="8" width="6.7109375" customWidth="1"/>
    <col min="9" max="9" width="11.7109375" customWidth="1"/>
  </cols>
  <sheetData>
    <row r="1" spans="1:10" ht="13.15" customHeight="1">
      <c r="A1" s="243" t="str">
        <f>Coordonnées!A1</f>
        <v>Synthèse des Comptes</v>
      </c>
      <c r="B1" s="244"/>
      <c r="C1" s="240" t="str">
        <f>Coordonnées!D1</f>
        <v>Administration communale de</v>
      </c>
      <c r="D1" s="244" t="str">
        <f>Coordonnées!J1</f>
        <v>ANTHISNES</v>
      </c>
      <c r="E1" s="244"/>
      <c r="F1" s="244"/>
      <c r="G1" s="240" t="str">
        <f>Coordonnées!P1</f>
        <v>Code INS</v>
      </c>
      <c r="H1" s="374"/>
      <c r="I1" s="181">
        <f>Coordonnées!R1</f>
        <v>61079</v>
      </c>
      <c r="J1" s="15"/>
    </row>
    <row r="2" spans="1:10">
      <c r="A2" s="245"/>
      <c r="B2" s="246"/>
      <c r="C2" s="241"/>
      <c r="D2" s="246"/>
      <c r="E2" s="246"/>
      <c r="F2" s="246"/>
      <c r="G2" s="242" t="str">
        <f>Coordonnées!P2</f>
        <v>Exercice:</v>
      </c>
      <c r="H2" s="442"/>
      <c r="I2" s="182">
        <f>Coordonnées!R2</f>
        <v>2023</v>
      </c>
      <c r="J2" s="15"/>
    </row>
    <row r="3" spans="1:10">
      <c r="A3" s="438" t="str">
        <f>Coordonnées!A3</f>
        <v>Modèle officiel généré par l'application eComptes © SPW Intérieur et Action Sociale</v>
      </c>
      <c r="B3" s="438"/>
      <c r="C3" s="438"/>
      <c r="D3" s="438"/>
      <c r="E3" s="438"/>
      <c r="F3" s="180"/>
      <c r="G3" s="443" t="str">
        <f>Coordonnées!P3</f>
        <v>Version:</v>
      </c>
      <c r="H3" s="444"/>
      <c r="I3" s="171">
        <f>Coordonnées!R3</f>
        <v>1</v>
      </c>
      <c r="J3" s="15"/>
    </row>
    <row r="4" spans="1:10">
      <c r="A4" s="37"/>
      <c r="B4" s="32"/>
      <c r="C4" s="38"/>
      <c r="D4" s="38"/>
      <c r="E4" s="39"/>
      <c r="F4" s="39"/>
      <c r="G4" s="39"/>
      <c r="H4" s="39"/>
      <c r="I4" s="40"/>
      <c r="J4" s="15"/>
    </row>
    <row r="5" spans="1:10" ht="13.5" thickBot="1">
      <c r="A5" s="31"/>
      <c r="B5" s="32"/>
      <c r="D5" s="33"/>
      <c r="E5" s="32"/>
      <c r="F5" s="34"/>
      <c r="G5" s="34"/>
      <c r="H5" s="34"/>
      <c r="I5" s="34"/>
      <c r="J5" s="16"/>
    </row>
    <row r="6" spans="1:10">
      <c r="A6" s="115"/>
      <c r="B6" s="116"/>
      <c r="C6" s="117" t="s">
        <v>40</v>
      </c>
      <c r="D6" s="116"/>
      <c r="E6" s="439" t="s">
        <v>42</v>
      </c>
      <c r="F6" s="445">
        <f>I2</f>
        <v>2023</v>
      </c>
      <c r="G6" s="451"/>
      <c r="H6" s="445">
        <f>F6-1</f>
        <v>2022</v>
      </c>
      <c r="I6" s="446"/>
      <c r="J6" s="16"/>
    </row>
    <row r="7" spans="1:10" ht="10.15" customHeight="1">
      <c r="A7" s="115"/>
      <c r="B7" s="116"/>
      <c r="C7" s="116"/>
      <c r="D7" s="118"/>
      <c r="E7" s="440"/>
      <c r="F7" s="447"/>
      <c r="G7" s="452"/>
      <c r="H7" s="447"/>
      <c r="I7" s="448"/>
      <c r="J7" s="16"/>
    </row>
    <row r="8" spans="1:10" ht="13.5" thickBot="1">
      <c r="A8" s="115"/>
      <c r="B8" s="116"/>
      <c r="C8" s="118" t="s">
        <v>123</v>
      </c>
      <c r="D8" s="116"/>
      <c r="E8" s="441"/>
      <c r="F8" s="449"/>
      <c r="G8" s="453"/>
      <c r="H8" s="449"/>
      <c r="I8" s="450"/>
      <c r="J8" s="16"/>
    </row>
    <row r="9" spans="1:10" ht="10.15" customHeight="1">
      <c r="A9" s="115"/>
      <c r="B9" s="116"/>
      <c r="C9" s="116"/>
      <c r="D9" s="116"/>
      <c r="E9" s="119"/>
      <c r="F9" s="432"/>
      <c r="G9" s="437"/>
      <c r="H9" s="432"/>
      <c r="I9" s="433"/>
      <c r="J9" s="16"/>
    </row>
    <row r="10" spans="1:10">
      <c r="A10" s="115"/>
      <c r="B10" s="116"/>
      <c r="C10" s="120" t="s">
        <v>124</v>
      </c>
      <c r="D10" s="120"/>
      <c r="E10" s="121" t="s">
        <v>125</v>
      </c>
      <c r="F10" s="394">
        <f>F12+F14+F16+F21+F25+F31</f>
        <v>25268488.209999997</v>
      </c>
      <c r="G10" s="395"/>
      <c r="H10" s="394">
        <f>H12+H14+H16+H21+H25+H31</f>
        <v>22056902.009999998</v>
      </c>
      <c r="I10" s="411"/>
      <c r="J10" s="16"/>
    </row>
    <row r="11" spans="1:10" ht="10.15" customHeight="1">
      <c r="A11" s="115"/>
      <c r="B11" s="116"/>
      <c r="C11" s="120"/>
      <c r="D11" s="120"/>
      <c r="E11" s="121"/>
      <c r="F11" s="405"/>
      <c r="G11" s="406"/>
      <c r="H11" s="405"/>
      <c r="I11" s="417"/>
      <c r="J11" s="16"/>
    </row>
    <row r="12" spans="1:10">
      <c r="A12" s="122" t="s">
        <v>126</v>
      </c>
      <c r="B12" s="123" t="s">
        <v>127</v>
      </c>
      <c r="C12" s="116"/>
      <c r="D12" s="116"/>
      <c r="E12" s="124">
        <v>10</v>
      </c>
      <c r="F12" s="394">
        <v>7542302.21</v>
      </c>
      <c r="G12" s="395"/>
      <c r="H12" s="394">
        <v>7542302.21</v>
      </c>
      <c r="I12" s="411"/>
      <c r="J12" s="16"/>
    </row>
    <row r="13" spans="1:10" ht="10.15" customHeight="1">
      <c r="A13" s="122"/>
      <c r="B13" s="123"/>
      <c r="C13" s="116"/>
      <c r="D13" s="116"/>
      <c r="E13" s="124"/>
      <c r="F13" s="405"/>
      <c r="G13" s="406"/>
      <c r="H13" s="405"/>
      <c r="I13" s="417"/>
      <c r="J13" s="16"/>
    </row>
    <row r="14" spans="1:10">
      <c r="A14" s="122" t="s">
        <v>128</v>
      </c>
      <c r="B14" s="123" t="s">
        <v>129</v>
      </c>
      <c r="C14" s="116"/>
      <c r="D14" s="116"/>
      <c r="E14" s="124">
        <v>12</v>
      </c>
      <c r="F14" s="394">
        <v>6396133.2599999998</v>
      </c>
      <c r="G14" s="395"/>
      <c r="H14" s="394">
        <v>5766218</v>
      </c>
      <c r="I14" s="411"/>
      <c r="J14" s="16"/>
    </row>
    <row r="15" spans="1:10" ht="10.15" customHeight="1">
      <c r="A15" s="122"/>
      <c r="B15" s="123"/>
      <c r="C15" s="116"/>
      <c r="D15" s="116"/>
      <c r="E15" s="124"/>
      <c r="F15" s="405"/>
      <c r="G15" s="406"/>
      <c r="H15" s="405"/>
      <c r="I15" s="417"/>
      <c r="J15" s="16"/>
    </row>
    <row r="16" spans="1:10">
      <c r="A16" s="122" t="s">
        <v>130</v>
      </c>
      <c r="B16" s="123" t="s">
        <v>131</v>
      </c>
      <c r="C16" s="116"/>
      <c r="D16" s="116"/>
      <c r="E16" s="124">
        <v>13</v>
      </c>
      <c r="F16" s="394">
        <f>SUM(F17:F19)</f>
        <v>1909775.5799999998</v>
      </c>
      <c r="G16" s="395"/>
      <c r="H16" s="394">
        <f>SUM(H17:H19)</f>
        <v>987809.40999999992</v>
      </c>
      <c r="I16" s="411"/>
      <c r="J16" s="16"/>
    </row>
    <row r="17" spans="1:10">
      <c r="A17" s="115"/>
      <c r="B17" s="125" t="s">
        <v>132</v>
      </c>
      <c r="C17" s="126" t="s">
        <v>133</v>
      </c>
      <c r="D17" s="126"/>
      <c r="E17" s="124">
        <v>1301</v>
      </c>
      <c r="F17" s="424">
        <v>741893.6</v>
      </c>
      <c r="G17" s="430"/>
      <c r="H17" s="424">
        <v>629915.26</v>
      </c>
      <c r="I17" s="425"/>
      <c r="J17" s="16"/>
    </row>
    <row r="18" spans="1:10">
      <c r="A18" s="115"/>
      <c r="B18" s="125" t="s">
        <v>134</v>
      </c>
      <c r="C18" s="126" t="s">
        <v>135</v>
      </c>
      <c r="D18" s="126"/>
      <c r="E18" s="124">
        <v>1302</v>
      </c>
      <c r="F18" s="420">
        <v>-383999.45</v>
      </c>
      <c r="G18" s="434"/>
      <c r="H18" s="420">
        <v>741893.6</v>
      </c>
      <c r="I18" s="421"/>
      <c r="J18" s="16"/>
    </row>
    <row r="19" spans="1:10">
      <c r="A19" s="115"/>
      <c r="B19" s="125" t="s">
        <v>136</v>
      </c>
      <c r="C19" s="126" t="s">
        <v>137</v>
      </c>
      <c r="D19" s="126"/>
      <c r="E19" s="124">
        <v>1303</v>
      </c>
      <c r="F19" s="420">
        <v>1551881.43</v>
      </c>
      <c r="G19" s="434"/>
      <c r="H19" s="420">
        <v>-383999.45</v>
      </c>
      <c r="I19" s="421"/>
      <c r="J19" s="16"/>
    </row>
    <row r="20" spans="1:10" ht="10.15" customHeight="1">
      <c r="A20" s="115"/>
      <c r="B20" s="125"/>
      <c r="C20" s="126"/>
      <c r="D20" s="126"/>
      <c r="E20" s="124"/>
      <c r="F20" s="420"/>
      <c r="G20" s="434"/>
      <c r="H20" s="420"/>
      <c r="I20" s="421"/>
      <c r="J20" s="16"/>
    </row>
    <row r="21" spans="1:10">
      <c r="A21" s="122" t="s">
        <v>138</v>
      </c>
      <c r="B21" s="123" t="s">
        <v>139</v>
      </c>
      <c r="C21" s="116"/>
      <c r="D21" s="116"/>
      <c r="E21" s="124">
        <v>14</v>
      </c>
      <c r="F21" s="394">
        <f>SUM(F22:F23)</f>
        <v>1832696.73</v>
      </c>
      <c r="G21" s="395"/>
      <c r="H21" s="394">
        <f>SUM(H22:H23)</f>
        <v>1894468.79</v>
      </c>
      <c r="I21" s="411"/>
      <c r="J21" s="16"/>
    </row>
    <row r="22" spans="1:10">
      <c r="A22" s="115"/>
      <c r="B22" s="125" t="s">
        <v>132</v>
      </c>
      <c r="C22" s="126" t="s">
        <v>140</v>
      </c>
      <c r="D22" s="126"/>
      <c r="E22" s="124">
        <v>14104</v>
      </c>
      <c r="F22" s="424">
        <v>0</v>
      </c>
      <c r="G22" s="430"/>
      <c r="H22" s="424">
        <v>0</v>
      </c>
      <c r="I22" s="425"/>
      <c r="J22" s="16"/>
    </row>
    <row r="23" spans="1:10">
      <c r="A23" s="115"/>
      <c r="B23" s="125" t="s">
        <v>134</v>
      </c>
      <c r="C23" s="126" t="s">
        <v>141</v>
      </c>
      <c r="D23" s="126"/>
      <c r="E23" s="124">
        <v>14105</v>
      </c>
      <c r="F23" s="420">
        <v>1832696.73</v>
      </c>
      <c r="G23" s="434"/>
      <c r="H23" s="420">
        <v>1894468.79</v>
      </c>
      <c r="I23" s="421"/>
      <c r="J23" s="16"/>
    </row>
    <row r="24" spans="1:10" ht="10.15" customHeight="1">
      <c r="A24" s="115"/>
      <c r="B24" s="125"/>
      <c r="C24" s="126"/>
      <c r="D24" s="126"/>
      <c r="E24" s="124"/>
      <c r="F24" s="420"/>
      <c r="G24" s="434"/>
      <c r="H24" s="420"/>
      <c r="I24" s="421"/>
      <c r="J24" s="16"/>
    </row>
    <row r="25" spans="1:10">
      <c r="A25" s="122" t="s">
        <v>142</v>
      </c>
      <c r="B25" s="123" t="s">
        <v>143</v>
      </c>
      <c r="C25" s="116"/>
      <c r="D25" s="116"/>
      <c r="E25" s="124">
        <v>15</v>
      </c>
      <c r="F25" s="394">
        <f>SUM(F26:F29)</f>
        <v>7165551.6699999999</v>
      </c>
      <c r="G25" s="395"/>
      <c r="H25" s="394">
        <f>SUM(H26:H29)</f>
        <v>5866103.5999999996</v>
      </c>
      <c r="I25" s="411"/>
      <c r="J25" s="16"/>
    </row>
    <row r="26" spans="1:10">
      <c r="A26" s="115"/>
      <c r="B26" s="125" t="s">
        <v>132</v>
      </c>
      <c r="C26" s="126" t="s">
        <v>144</v>
      </c>
      <c r="D26" s="126"/>
      <c r="E26" s="124">
        <v>151</v>
      </c>
      <c r="F26" s="424">
        <v>22332.57</v>
      </c>
      <c r="G26" s="430"/>
      <c r="H26" s="424">
        <v>24016.59</v>
      </c>
      <c r="I26" s="425"/>
      <c r="J26" s="16"/>
    </row>
    <row r="27" spans="1:10">
      <c r="A27" s="115"/>
      <c r="B27" s="125" t="s">
        <v>134</v>
      </c>
      <c r="C27" s="126" t="s">
        <v>145</v>
      </c>
      <c r="D27" s="126"/>
      <c r="E27" s="124">
        <v>152</v>
      </c>
      <c r="F27" s="420">
        <v>58635.78</v>
      </c>
      <c r="G27" s="434"/>
      <c r="H27" s="420">
        <v>59347.01</v>
      </c>
      <c r="I27" s="421"/>
      <c r="J27" s="16"/>
    </row>
    <row r="28" spans="1:10">
      <c r="A28" s="115"/>
      <c r="B28" s="125" t="s">
        <v>136</v>
      </c>
      <c r="C28" s="126" t="s">
        <v>146</v>
      </c>
      <c r="D28" s="126"/>
      <c r="E28" s="124">
        <v>154</v>
      </c>
      <c r="F28" s="420">
        <v>6862022.9900000002</v>
      </c>
      <c r="G28" s="434"/>
      <c r="H28" s="420">
        <v>5628072.6200000001</v>
      </c>
      <c r="I28" s="421"/>
      <c r="J28" s="16"/>
    </row>
    <row r="29" spans="1:10">
      <c r="A29" s="115"/>
      <c r="B29" s="125" t="s">
        <v>147</v>
      </c>
      <c r="C29" s="126" t="s">
        <v>148</v>
      </c>
      <c r="D29" s="126"/>
      <c r="E29" s="124">
        <v>156</v>
      </c>
      <c r="F29" s="420">
        <v>222560.33</v>
      </c>
      <c r="G29" s="434"/>
      <c r="H29" s="420">
        <v>154667.38</v>
      </c>
      <c r="I29" s="421"/>
      <c r="J29" s="16"/>
    </row>
    <row r="30" spans="1:10" ht="10.15" customHeight="1">
      <c r="A30" s="115"/>
      <c r="B30" s="125"/>
      <c r="C30" s="126"/>
      <c r="D30" s="126"/>
      <c r="E30" s="124"/>
      <c r="F30" s="420"/>
      <c r="G30" s="434"/>
      <c r="H30" s="420"/>
      <c r="I30" s="421"/>
      <c r="J30" s="16"/>
    </row>
    <row r="31" spans="1:10">
      <c r="A31" s="122" t="s">
        <v>149</v>
      </c>
      <c r="B31" s="123" t="s">
        <v>150</v>
      </c>
      <c r="C31" s="116"/>
      <c r="D31" s="116"/>
      <c r="E31" s="124">
        <v>16</v>
      </c>
      <c r="F31" s="394">
        <v>422028.76</v>
      </c>
      <c r="G31" s="395"/>
      <c r="H31" s="394">
        <v>0</v>
      </c>
      <c r="I31" s="411"/>
      <c r="J31" s="16"/>
    </row>
    <row r="32" spans="1:10" ht="10.15" customHeight="1">
      <c r="A32" s="115"/>
      <c r="B32" s="116"/>
      <c r="C32" s="123"/>
      <c r="D32" s="123"/>
      <c r="E32" s="124"/>
      <c r="F32" s="424"/>
      <c r="G32" s="430"/>
      <c r="H32" s="424"/>
      <c r="I32" s="425"/>
      <c r="J32" s="16"/>
    </row>
    <row r="33" spans="1:10">
      <c r="A33" s="127" t="s">
        <v>151</v>
      </c>
      <c r="B33" s="127"/>
      <c r="C33" s="127"/>
      <c r="D33" s="127"/>
      <c r="E33" s="124" t="s">
        <v>152</v>
      </c>
      <c r="F33" s="426">
        <f>F35+F44+F53</f>
        <v>3378450.3200000003</v>
      </c>
      <c r="G33" s="435"/>
      <c r="H33" s="426">
        <f>H35+H44+H53</f>
        <v>3846574.3899999997</v>
      </c>
      <c r="I33" s="427"/>
      <c r="J33" s="16"/>
    </row>
    <row r="34" spans="1:10" ht="10.15" customHeight="1">
      <c r="A34" s="127"/>
      <c r="B34" s="127"/>
      <c r="C34" s="127"/>
      <c r="D34" s="127"/>
      <c r="E34" s="124"/>
      <c r="F34" s="428"/>
      <c r="G34" s="436"/>
      <c r="H34" s="428"/>
      <c r="I34" s="429"/>
      <c r="J34" s="16"/>
    </row>
    <row r="35" spans="1:10">
      <c r="A35" s="122" t="s">
        <v>153</v>
      </c>
      <c r="B35" s="123" t="s">
        <v>154</v>
      </c>
      <c r="C35" s="116"/>
      <c r="D35" s="116"/>
      <c r="E35" s="124">
        <v>17</v>
      </c>
      <c r="F35" s="394">
        <f>SUM(F36:F42)</f>
        <v>2751630.02</v>
      </c>
      <c r="G35" s="395"/>
      <c r="H35" s="394">
        <f>SUM(H36:H42)</f>
        <v>3133202.5999999996</v>
      </c>
      <c r="I35" s="411"/>
      <c r="J35" s="16"/>
    </row>
    <row r="36" spans="1:10">
      <c r="A36" s="115"/>
      <c r="B36" s="125" t="s">
        <v>132</v>
      </c>
      <c r="C36" s="126" t="s">
        <v>155</v>
      </c>
      <c r="D36" s="126"/>
      <c r="E36" s="124" t="s">
        <v>156</v>
      </c>
      <c r="F36" s="424">
        <v>1956156.33</v>
      </c>
      <c r="G36" s="430"/>
      <c r="H36" s="424">
        <v>2218485.9</v>
      </c>
      <c r="I36" s="425"/>
      <c r="J36" s="16"/>
    </row>
    <row r="37" spans="1:10">
      <c r="A37" s="115"/>
      <c r="B37" s="125" t="s">
        <v>134</v>
      </c>
      <c r="C37" s="126" t="s">
        <v>157</v>
      </c>
      <c r="D37" s="126"/>
      <c r="E37" s="124">
        <v>1714</v>
      </c>
      <c r="F37" s="420">
        <v>795473.69</v>
      </c>
      <c r="G37" s="434"/>
      <c r="H37" s="420">
        <v>914716.7</v>
      </c>
      <c r="I37" s="421"/>
      <c r="J37" s="16"/>
    </row>
    <row r="38" spans="1:10">
      <c r="A38" s="115"/>
      <c r="B38" s="125" t="s">
        <v>136</v>
      </c>
      <c r="C38" s="126" t="s">
        <v>158</v>
      </c>
      <c r="D38" s="126"/>
      <c r="E38" s="124">
        <v>172</v>
      </c>
      <c r="F38" s="420">
        <v>0</v>
      </c>
      <c r="G38" s="434"/>
      <c r="H38" s="420">
        <v>0</v>
      </c>
      <c r="I38" s="421"/>
      <c r="J38" s="16"/>
    </row>
    <row r="39" spans="1:10">
      <c r="A39" s="115"/>
      <c r="B39" s="125" t="s">
        <v>147</v>
      </c>
      <c r="C39" s="126" t="s">
        <v>159</v>
      </c>
      <c r="D39" s="126"/>
      <c r="E39" s="124">
        <v>174</v>
      </c>
      <c r="F39" s="420">
        <v>0</v>
      </c>
      <c r="G39" s="434"/>
      <c r="H39" s="420">
        <v>0</v>
      </c>
      <c r="I39" s="421"/>
      <c r="J39" s="16"/>
    </row>
    <row r="40" spans="1:10">
      <c r="A40" s="115"/>
      <c r="B40" s="125" t="s">
        <v>160</v>
      </c>
      <c r="C40" s="126" t="s">
        <v>161</v>
      </c>
      <c r="D40" s="126"/>
      <c r="E40" s="124">
        <v>176</v>
      </c>
      <c r="F40" s="420">
        <v>0</v>
      </c>
      <c r="G40" s="434"/>
      <c r="H40" s="420">
        <v>0</v>
      </c>
      <c r="I40" s="421"/>
      <c r="J40" s="16"/>
    </row>
    <row r="41" spans="1:10">
      <c r="A41" s="115"/>
      <c r="B41" s="125" t="s">
        <v>162</v>
      </c>
      <c r="C41" s="126" t="s">
        <v>163</v>
      </c>
      <c r="D41" s="126"/>
      <c r="E41" s="124">
        <v>177</v>
      </c>
      <c r="F41" s="420">
        <v>0</v>
      </c>
      <c r="G41" s="434"/>
      <c r="H41" s="420">
        <v>0</v>
      </c>
      <c r="I41" s="421"/>
      <c r="J41" s="16"/>
    </row>
    <row r="42" spans="1:10">
      <c r="A42" s="115"/>
      <c r="B42" s="125" t="s">
        <v>164</v>
      </c>
      <c r="C42" s="126" t="s">
        <v>165</v>
      </c>
      <c r="D42" s="126"/>
      <c r="E42" s="124">
        <v>178</v>
      </c>
      <c r="F42" s="420">
        <v>0</v>
      </c>
      <c r="G42" s="434"/>
      <c r="H42" s="420">
        <v>0</v>
      </c>
      <c r="I42" s="421"/>
      <c r="J42" s="16"/>
    </row>
    <row r="43" spans="1:10" ht="10.15" customHeight="1">
      <c r="A43" s="115"/>
      <c r="B43" s="125"/>
      <c r="C43" s="126"/>
      <c r="D43" s="126"/>
      <c r="E43" s="124"/>
      <c r="F43" s="420"/>
      <c r="G43" s="434"/>
      <c r="H43" s="420"/>
      <c r="I43" s="421"/>
      <c r="J43" s="16"/>
    </row>
    <row r="44" spans="1:10">
      <c r="A44" s="122" t="s">
        <v>166</v>
      </c>
      <c r="B44" s="123" t="s">
        <v>167</v>
      </c>
      <c r="C44" s="116"/>
      <c r="D44" s="116"/>
      <c r="E44" s="128" t="s">
        <v>168</v>
      </c>
      <c r="F44" s="394">
        <f>F45+SUM(F49:F51)</f>
        <v>626820.30000000005</v>
      </c>
      <c r="G44" s="395"/>
      <c r="H44" s="394">
        <f>H45+SUM(H49:H51)</f>
        <v>713371.79</v>
      </c>
      <c r="I44" s="411"/>
      <c r="J44" s="16"/>
    </row>
    <row r="45" spans="1:10">
      <c r="A45" s="115"/>
      <c r="B45" s="125" t="s">
        <v>132</v>
      </c>
      <c r="C45" s="126" t="s">
        <v>169</v>
      </c>
      <c r="D45" s="126"/>
      <c r="E45" s="128">
        <v>43</v>
      </c>
      <c r="F45" s="424">
        <f>SUM(F46:F48)</f>
        <v>325578.14</v>
      </c>
      <c r="G45" s="430"/>
      <c r="H45" s="424">
        <f>SUM(H46:H48)</f>
        <v>369984.26</v>
      </c>
      <c r="I45" s="425"/>
      <c r="J45" s="16"/>
    </row>
    <row r="46" spans="1:10">
      <c r="A46" s="115"/>
      <c r="B46" s="125"/>
      <c r="C46" s="126" t="s">
        <v>170</v>
      </c>
      <c r="D46" s="126"/>
      <c r="E46" s="124">
        <v>435</v>
      </c>
      <c r="F46" s="420">
        <v>325461.33</v>
      </c>
      <c r="G46" s="434"/>
      <c r="H46" s="420">
        <v>369984.26</v>
      </c>
      <c r="I46" s="421"/>
      <c r="J46" s="16"/>
    </row>
    <row r="47" spans="1:10">
      <c r="A47" s="115"/>
      <c r="B47" s="125"/>
      <c r="C47" s="126" t="s">
        <v>171</v>
      </c>
      <c r="D47" s="126"/>
      <c r="E47" s="124">
        <v>436</v>
      </c>
      <c r="F47" s="420">
        <v>0</v>
      </c>
      <c r="G47" s="434"/>
      <c r="H47" s="420">
        <v>0</v>
      </c>
      <c r="I47" s="421"/>
      <c r="J47" s="16"/>
    </row>
    <row r="48" spans="1:10">
      <c r="A48" s="115"/>
      <c r="B48" s="125"/>
      <c r="C48" s="126" t="s">
        <v>172</v>
      </c>
      <c r="D48" s="126"/>
      <c r="E48" s="124">
        <v>433</v>
      </c>
      <c r="F48" s="420">
        <v>116.81</v>
      </c>
      <c r="G48" s="434"/>
      <c r="H48" s="420">
        <v>0</v>
      </c>
      <c r="I48" s="421"/>
      <c r="J48" s="16"/>
    </row>
    <row r="49" spans="1:10">
      <c r="A49" s="115"/>
      <c r="B49" s="125" t="s">
        <v>134</v>
      </c>
      <c r="C49" s="126" t="s">
        <v>173</v>
      </c>
      <c r="D49" s="126"/>
      <c r="E49" s="124">
        <v>44</v>
      </c>
      <c r="F49" s="420">
        <v>141265.69</v>
      </c>
      <c r="G49" s="434"/>
      <c r="H49" s="420">
        <v>100116.96</v>
      </c>
      <c r="I49" s="421"/>
      <c r="J49" s="16"/>
    </row>
    <row r="50" spans="1:10">
      <c r="A50" s="115"/>
      <c r="B50" s="125" t="s">
        <v>136</v>
      </c>
      <c r="C50" s="126" t="s">
        <v>174</v>
      </c>
      <c r="D50" s="126"/>
      <c r="E50" s="124">
        <v>45</v>
      </c>
      <c r="F50" s="420">
        <v>144216.07999999999</v>
      </c>
      <c r="G50" s="434"/>
      <c r="H50" s="420">
        <v>164141.51999999999</v>
      </c>
      <c r="I50" s="421"/>
      <c r="J50" s="16"/>
    </row>
    <row r="51" spans="1:10">
      <c r="A51" s="115"/>
      <c r="B51" s="125" t="s">
        <v>147</v>
      </c>
      <c r="C51" s="126" t="s">
        <v>175</v>
      </c>
      <c r="D51" s="126"/>
      <c r="E51" s="128" t="s">
        <v>176</v>
      </c>
      <c r="F51" s="420">
        <v>15760.39</v>
      </c>
      <c r="G51" s="434"/>
      <c r="H51" s="420">
        <v>79129.05</v>
      </c>
      <c r="I51" s="421"/>
      <c r="J51" s="16"/>
    </row>
    <row r="52" spans="1:10" ht="10.15" customHeight="1">
      <c r="A52" s="115"/>
      <c r="B52" s="125"/>
      <c r="C52" s="126"/>
      <c r="D52" s="126"/>
      <c r="E52" s="128"/>
      <c r="F52" s="420"/>
      <c r="G52" s="434"/>
      <c r="H52" s="420"/>
      <c r="I52" s="421"/>
      <c r="J52" s="16"/>
    </row>
    <row r="53" spans="1:10">
      <c r="A53" s="122" t="s">
        <v>177</v>
      </c>
      <c r="B53" s="123" t="s">
        <v>109</v>
      </c>
      <c r="C53" s="116"/>
      <c r="D53" s="116"/>
      <c r="E53" s="124" t="s">
        <v>178</v>
      </c>
      <c r="F53" s="394">
        <v>0</v>
      </c>
      <c r="G53" s="395"/>
      <c r="H53" s="394">
        <v>0</v>
      </c>
      <c r="I53" s="411"/>
      <c r="J53" s="16"/>
    </row>
    <row r="54" spans="1:10" ht="10.15" customHeight="1">
      <c r="A54" s="122"/>
      <c r="B54" s="123"/>
      <c r="C54" s="116"/>
      <c r="D54" s="116"/>
      <c r="E54" s="124"/>
      <c r="F54" s="405"/>
      <c r="G54" s="406"/>
      <c r="H54" s="405"/>
      <c r="I54" s="417"/>
      <c r="J54" s="16"/>
    </row>
    <row r="55" spans="1:10">
      <c r="A55" s="122" t="s">
        <v>179</v>
      </c>
      <c r="B55" s="123" t="s">
        <v>180</v>
      </c>
      <c r="C55" s="116"/>
      <c r="D55" s="116"/>
      <c r="E55" s="124" t="s">
        <v>181</v>
      </c>
      <c r="F55" s="394">
        <v>7456.94</v>
      </c>
      <c r="G55" s="395"/>
      <c r="H55" s="394">
        <v>301.33999999999997</v>
      </c>
      <c r="I55" s="411"/>
      <c r="J55" s="16"/>
    </row>
    <row r="56" spans="1:10">
      <c r="A56" s="115"/>
      <c r="B56" s="116"/>
      <c r="C56" s="123"/>
      <c r="D56" s="123"/>
      <c r="E56" s="124"/>
      <c r="F56" s="424"/>
      <c r="G56" s="430"/>
      <c r="H56" s="424"/>
      <c r="I56" s="425"/>
      <c r="J56" s="16"/>
    </row>
    <row r="57" spans="1:10" ht="13.5" thickBot="1">
      <c r="A57" s="115"/>
      <c r="B57" s="116"/>
      <c r="C57" s="122" t="s">
        <v>182</v>
      </c>
      <c r="D57" s="122"/>
      <c r="E57" s="129" t="s">
        <v>183</v>
      </c>
      <c r="F57" s="422">
        <f>F10+F33+F55</f>
        <v>28654395.469999999</v>
      </c>
      <c r="G57" s="431"/>
      <c r="H57" s="422">
        <f>H10+H33+H55</f>
        <v>25903777.739999998</v>
      </c>
      <c r="I57" s="423"/>
      <c r="J57" s="16"/>
    </row>
    <row r="58" spans="1:10">
      <c r="A58" s="115"/>
      <c r="B58" s="116"/>
      <c r="C58" s="116"/>
      <c r="D58" s="116"/>
      <c r="E58" s="116"/>
      <c r="F58" s="130"/>
      <c r="G58" s="130"/>
      <c r="H58" s="130"/>
      <c r="I58" s="130"/>
      <c r="J58" s="16"/>
    </row>
    <row r="59" spans="1:10">
      <c r="A59" s="67"/>
      <c r="B59" s="67"/>
      <c r="C59" s="67"/>
      <c r="D59" s="67"/>
      <c r="E59" s="67"/>
      <c r="F59" s="67"/>
      <c r="G59" s="67"/>
      <c r="H59" s="67"/>
      <c r="I59" s="67"/>
    </row>
  </sheetData>
  <mergeCells count="108">
    <mergeCell ref="A1:B2"/>
    <mergeCell ref="C1:C2"/>
    <mergeCell ref="A3:E3"/>
    <mergeCell ref="E6:E8"/>
    <mergeCell ref="G1:H1"/>
    <mergeCell ref="G2:H2"/>
    <mergeCell ref="G3:H3"/>
    <mergeCell ref="D1:F2"/>
    <mergeCell ref="H6:I8"/>
    <mergeCell ref="F6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7:I57"/>
    <mergeCell ref="H51:I51"/>
    <mergeCell ref="H52:I52"/>
    <mergeCell ref="H53:I53"/>
    <mergeCell ref="H54:I54"/>
    <mergeCell ref="H55:I55"/>
    <mergeCell ref="H56:I56"/>
  </mergeCells>
  <pageMargins left="0.3543307086614173" right="0.3543307086614173" top="0.3543307086614173" bottom="0.3543307086614173" header="0.11811023622047244" footer="0.11811023622047244"/>
  <pageSetup paperSize="9" scale="88" orientation="portrait" r:id="rId1"/>
  <headerFooter>
    <oddFooter>&amp;RPage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6"/>
  <dimension ref="A1:I66"/>
  <sheetViews>
    <sheetView zoomScaleNormal="100" workbookViewId="0">
      <selection sqref="A1:B2"/>
    </sheetView>
  </sheetViews>
  <sheetFormatPr baseColWidth="10" defaultRowHeight="12.75"/>
  <cols>
    <col min="1" max="1" width="8.85546875" customWidth="1"/>
    <col min="2" max="2" width="6.85546875" customWidth="1"/>
    <col min="3" max="3" width="40.42578125" customWidth="1"/>
    <col min="4" max="4" width="7.7109375" customWidth="1"/>
    <col min="5" max="5" width="10.7109375" customWidth="1"/>
    <col min="6" max="6" width="11.7109375" customWidth="1"/>
    <col min="7" max="8" width="6.7109375" customWidth="1"/>
    <col min="9" max="9" width="11.7109375" customWidth="1"/>
  </cols>
  <sheetData>
    <row r="1" spans="1:9" ht="13.15" customHeight="1">
      <c r="A1" s="243" t="str">
        <f>Coordonnées!A1</f>
        <v>Synthèse des Comptes</v>
      </c>
      <c r="B1" s="244"/>
      <c r="C1" s="240" t="str">
        <f>Coordonnées!D1</f>
        <v>Administration communale de</v>
      </c>
      <c r="D1" s="244" t="str">
        <f>Coordonnées!J1</f>
        <v>ANTHISNES</v>
      </c>
      <c r="E1" s="244"/>
      <c r="F1" s="244"/>
      <c r="G1" s="240" t="str">
        <f>Coordonnées!P1</f>
        <v>Code INS</v>
      </c>
      <c r="H1" s="374"/>
      <c r="I1" s="181">
        <f>Coordonnées!R1</f>
        <v>61079</v>
      </c>
    </row>
    <row r="2" spans="1:9">
      <c r="A2" s="245"/>
      <c r="B2" s="246"/>
      <c r="C2" s="241"/>
      <c r="D2" s="246"/>
      <c r="E2" s="246"/>
      <c r="F2" s="246"/>
      <c r="G2" s="241" t="str">
        <f>Coordonnées!P2</f>
        <v>Exercice:</v>
      </c>
      <c r="H2" s="375"/>
      <c r="I2" s="182">
        <f>Coordonnées!R2</f>
        <v>2023</v>
      </c>
    </row>
    <row r="3" spans="1:9">
      <c r="A3" s="370" t="str">
        <f>Coordonnées!A3</f>
        <v>Modèle officiel généré par l'application eComptes © SPW Intérieur et Action Sociale</v>
      </c>
      <c r="B3" s="370"/>
      <c r="C3" s="370"/>
      <c r="D3" s="370"/>
      <c r="E3" s="370"/>
      <c r="F3" s="180"/>
      <c r="G3" s="443" t="str">
        <f>Coordonnées!P3</f>
        <v>Version:</v>
      </c>
      <c r="H3" s="444"/>
      <c r="I3" s="171">
        <f>Coordonnées!R3</f>
        <v>1</v>
      </c>
    </row>
    <row r="4" spans="1:9" ht="13.5" thickBot="1"/>
    <row r="5" spans="1:9">
      <c r="A5" s="68"/>
      <c r="B5" s="96"/>
      <c r="C5" s="68"/>
      <c r="D5" s="97"/>
      <c r="E5" s="493" t="s">
        <v>42</v>
      </c>
      <c r="F5" s="496">
        <f>I2</f>
        <v>2023</v>
      </c>
      <c r="G5" s="497"/>
      <c r="H5" s="496">
        <f>F5-1</f>
        <v>2022</v>
      </c>
      <c r="I5" s="502"/>
    </row>
    <row r="6" spans="1:9">
      <c r="A6" s="98"/>
      <c r="B6" s="99"/>
      <c r="C6" s="96" t="s">
        <v>184</v>
      </c>
      <c r="D6" s="100"/>
      <c r="E6" s="494"/>
      <c r="F6" s="498"/>
      <c r="G6" s="499"/>
      <c r="H6" s="498"/>
      <c r="I6" s="503"/>
    </row>
    <row r="7" spans="1:9" ht="10.15" customHeight="1" thickBot="1">
      <c r="A7" s="98"/>
      <c r="B7" s="99"/>
      <c r="C7" s="100"/>
      <c r="D7" s="100"/>
      <c r="E7" s="495"/>
      <c r="F7" s="500"/>
      <c r="G7" s="501"/>
      <c r="H7" s="500"/>
      <c r="I7" s="504"/>
    </row>
    <row r="8" spans="1:9">
      <c r="A8" s="101" t="s">
        <v>185</v>
      </c>
      <c r="B8" s="102" t="s">
        <v>186</v>
      </c>
      <c r="C8" s="100"/>
      <c r="D8" s="100"/>
      <c r="E8" s="103" t="s">
        <v>187</v>
      </c>
      <c r="F8" s="477"/>
      <c r="G8" s="507"/>
      <c r="H8" s="477"/>
      <c r="I8" s="478"/>
    </row>
    <row r="9" spans="1:9">
      <c r="A9" s="98"/>
      <c r="B9" s="98" t="s">
        <v>51</v>
      </c>
      <c r="C9" s="104" t="s">
        <v>188</v>
      </c>
      <c r="D9" s="104"/>
      <c r="E9" s="105">
        <v>60</v>
      </c>
      <c r="F9" s="454">
        <v>305656.81</v>
      </c>
      <c r="G9" s="486"/>
      <c r="H9" s="454">
        <v>313331.98</v>
      </c>
      <c r="I9" s="455"/>
    </row>
    <row r="10" spans="1:9">
      <c r="A10" s="98"/>
      <c r="B10" s="98" t="s">
        <v>53</v>
      </c>
      <c r="C10" s="104" t="s">
        <v>189</v>
      </c>
      <c r="D10" s="104"/>
      <c r="E10" s="105">
        <v>61</v>
      </c>
      <c r="F10" s="454">
        <v>648411.25</v>
      </c>
      <c r="G10" s="486"/>
      <c r="H10" s="454">
        <v>545553.84</v>
      </c>
      <c r="I10" s="455"/>
    </row>
    <row r="11" spans="1:9">
      <c r="A11" s="98"/>
      <c r="B11" s="98" t="s">
        <v>55</v>
      </c>
      <c r="C11" s="104" t="s">
        <v>190</v>
      </c>
      <c r="D11" s="104"/>
      <c r="E11" s="106">
        <v>62</v>
      </c>
      <c r="F11" s="454">
        <v>2424238.69</v>
      </c>
      <c r="G11" s="486"/>
      <c r="H11" s="454">
        <v>2194496.5</v>
      </c>
      <c r="I11" s="455"/>
    </row>
    <row r="12" spans="1:9">
      <c r="A12" s="98"/>
      <c r="B12" s="98" t="s">
        <v>57</v>
      </c>
      <c r="C12" s="104" t="s">
        <v>191</v>
      </c>
      <c r="D12" s="104"/>
      <c r="E12" s="106">
        <v>63</v>
      </c>
      <c r="F12" s="454">
        <v>1441058.5</v>
      </c>
      <c r="G12" s="486"/>
      <c r="H12" s="454">
        <v>1285320.1200000001</v>
      </c>
      <c r="I12" s="455"/>
    </row>
    <row r="13" spans="1:9">
      <c r="A13" s="98"/>
      <c r="B13" s="98" t="s">
        <v>59</v>
      </c>
      <c r="C13" s="104" t="s">
        <v>192</v>
      </c>
      <c r="D13" s="104"/>
      <c r="E13" s="105">
        <v>64</v>
      </c>
      <c r="F13" s="454">
        <v>367394.51</v>
      </c>
      <c r="G13" s="486"/>
      <c r="H13" s="454">
        <v>393317.54</v>
      </c>
      <c r="I13" s="455"/>
    </row>
    <row r="14" spans="1:9">
      <c r="A14" s="98"/>
      <c r="B14" s="98" t="s">
        <v>61</v>
      </c>
      <c r="C14" s="104" t="s">
        <v>193</v>
      </c>
      <c r="D14" s="104"/>
      <c r="E14" s="105">
        <v>65</v>
      </c>
      <c r="F14" s="454">
        <f>SUM(F15:F17)</f>
        <v>64062.000000000007</v>
      </c>
      <c r="G14" s="486"/>
      <c r="H14" s="454">
        <f>SUM(H15:H17)</f>
        <v>62501.53</v>
      </c>
      <c r="I14" s="455"/>
    </row>
    <row r="15" spans="1:9">
      <c r="A15" s="98"/>
      <c r="B15" s="98" t="s">
        <v>187</v>
      </c>
      <c r="C15" s="104" t="s">
        <v>194</v>
      </c>
      <c r="D15" s="104"/>
      <c r="E15" s="105" t="s">
        <v>195</v>
      </c>
      <c r="F15" s="454">
        <v>62542.58</v>
      </c>
      <c r="G15" s="486"/>
      <c r="H15" s="454">
        <v>61166.14</v>
      </c>
      <c r="I15" s="455"/>
    </row>
    <row r="16" spans="1:9">
      <c r="A16" s="98"/>
      <c r="B16" s="98"/>
      <c r="C16" s="104" t="s">
        <v>196</v>
      </c>
      <c r="D16" s="104"/>
      <c r="E16" s="105">
        <v>657</v>
      </c>
      <c r="F16" s="466">
        <v>233.62</v>
      </c>
      <c r="G16" s="485"/>
      <c r="H16" s="466">
        <v>236.61</v>
      </c>
      <c r="I16" s="467"/>
    </row>
    <row r="17" spans="1:9">
      <c r="A17" s="98"/>
      <c r="B17" s="98"/>
      <c r="C17" s="104" t="s">
        <v>197</v>
      </c>
      <c r="D17" s="104"/>
      <c r="E17" s="105">
        <v>658</v>
      </c>
      <c r="F17" s="454">
        <v>1285.8</v>
      </c>
      <c r="G17" s="486"/>
      <c r="H17" s="454">
        <v>1098.78</v>
      </c>
      <c r="I17" s="455"/>
    </row>
    <row r="18" spans="1:9" ht="10.15" customHeight="1">
      <c r="A18" s="98"/>
      <c r="B18" s="99"/>
      <c r="C18" s="104"/>
      <c r="D18" s="104"/>
      <c r="E18" s="105"/>
      <c r="F18" s="454"/>
      <c r="G18" s="486"/>
      <c r="H18" s="454"/>
      <c r="I18" s="455"/>
    </row>
    <row r="19" spans="1:9">
      <c r="A19" s="101" t="s">
        <v>198</v>
      </c>
      <c r="B19" s="102" t="s">
        <v>199</v>
      </c>
      <c r="C19" s="100"/>
      <c r="D19" s="100"/>
      <c r="E19" s="105" t="s">
        <v>200</v>
      </c>
      <c r="F19" s="394">
        <f>SUM(F9:F14)</f>
        <v>5250821.76</v>
      </c>
      <c r="G19" s="481"/>
      <c r="H19" s="394">
        <f>SUM(H9:H14)</f>
        <v>4794521.51</v>
      </c>
      <c r="I19" s="411"/>
    </row>
    <row r="20" spans="1:9" ht="10.15" customHeight="1">
      <c r="A20" s="98"/>
      <c r="B20" s="99"/>
      <c r="C20" s="104"/>
      <c r="D20" s="104"/>
      <c r="E20" s="105"/>
      <c r="F20" s="479"/>
      <c r="G20" s="492"/>
      <c r="H20" s="479"/>
      <c r="I20" s="480"/>
    </row>
    <row r="21" spans="1:9">
      <c r="A21" s="101" t="s">
        <v>73</v>
      </c>
      <c r="B21" s="107" t="s">
        <v>201</v>
      </c>
      <c r="C21" s="108"/>
      <c r="D21" s="108"/>
      <c r="E21" s="105" t="s">
        <v>187</v>
      </c>
      <c r="F21" s="462">
        <f>IF(Charges!F19&lt;Produits!F19,Produits!F19-Charges!F19,0)</f>
        <v>1787509</v>
      </c>
      <c r="G21" s="483"/>
      <c r="H21" s="462">
        <f>IF(Charges!H19&lt;Produits!H19,Produits!H19-Charges!H19,0)</f>
        <v>623337.58000000101</v>
      </c>
      <c r="I21" s="463"/>
    </row>
    <row r="22" spans="1:9" ht="10.15" customHeight="1">
      <c r="A22" s="101"/>
      <c r="B22" s="107"/>
      <c r="C22" s="108"/>
      <c r="D22" s="108"/>
      <c r="E22" s="105"/>
      <c r="F22" s="464"/>
      <c r="G22" s="484"/>
      <c r="H22" s="464"/>
      <c r="I22" s="465"/>
    </row>
    <row r="23" spans="1:9">
      <c r="A23" s="101" t="s">
        <v>79</v>
      </c>
      <c r="B23" s="505" t="s">
        <v>291</v>
      </c>
      <c r="C23" s="505"/>
      <c r="D23" s="506"/>
      <c r="E23" s="106" t="s">
        <v>202</v>
      </c>
      <c r="F23" s="466"/>
      <c r="G23" s="485"/>
      <c r="H23" s="466"/>
      <c r="I23" s="467"/>
    </row>
    <row r="24" spans="1:9">
      <c r="A24" s="98"/>
      <c r="B24" s="505"/>
      <c r="C24" s="505"/>
      <c r="D24" s="506"/>
      <c r="E24" s="105"/>
      <c r="F24" s="466"/>
      <c r="G24" s="485"/>
      <c r="H24" s="466"/>
      <c r="I24" s="467"/>
    </row>
    <row r="25" spans="1:9">
      <c r="A25" s="98"/>
      <c r="B25" s="98" t="s">
        <v>51</v>
      </c>
      <c r="C25" s="104" t="s">
        <v>203</v>
      </c>
      <c r="D25" s="104"/>
      <c r="E25" s="105">
        <v>660</v>
      </c>
      <c r="F25" s="454">
        <v>1167959.8899999999</v>
      </c>
      <c r="G25" s="486"/>
      <c r="H25" s="454">
        <v>1171367.82</v>
      </c>
      <c r="I25" s="455"/>
    </row>
    <row r="26" spans="1:9">
      <c r="A26" s="98"/>
      <c r="B26" s="98" t="s">
        <v>53</v>
      </c>
      <c r="C26" s="104" t="s">
        <v>204</v>
      </c>
      <c r="D26" s="104"/>
      <c r="E26" s="105">
        <v>661</v>
      </c>
      <c r="F26" s="454">
        <v>0</v>
      </c>
      <c r="G26" s="486"/>
      <c r="H26" s="454">
        <v>0</v>
      </c>
      <c r="I26" s="455"/>
    </row>
    <row r="27" spans="1:9">
      <c r="A27" s="98"/>
      <c r="B27" s="98" t="s">
        <v>55</v>
      </c>
      <c r="C27" s="104" t="s">
        <v>205</v>
      </c>
      <c r="D27" s="104"/>
      <c r="E27" s="106" t="s">
        <v>206</v>
      </c>
      <c r="F27" s="454">
        <v>0</v>
      </c>
      <c r="G27" s="486"/>
      <c r="H27" s="454">
        <v>0</v>
      </c>
      <c r="I27" s="455"/>
    </row>
    <row r="28" spans="1:9">
      <c r="A28" s="98"/>
      <c r="B28" s="98" t="s">
        <v>57</v>
      </c>
      <c r="C28" s="104" t="s">
        <v>207</v>
      </c>
      <c r="D28" s="104"/>
      <c r="E28" s="105"/>
      <c r="F28" s="466"/>
      <c r="G28" s="485"/>
      <c r="H28" s="466"/>
      <c r="I28" s="467"/>
    </row>
    <row r="29" spans="1:9">
      <c r="A29" s="98"/>
      <c r="B29" s="98"/>
      <c r="C29" s="104" t="s">
        <v>208</v>
      </c>
      <c r="D29" s="104"/>
      <c r="E29" s="105">
        <v>665</v>
      </c>
      <c r="F29" s="454">
        <v>63889.1</v>
      </c>
      <c r="G29" s="486"/>
      <c r="H29" s="454">
        <v>66376.92</v>
      </c>
      <c r="I29" s="455"/>
    </row>
    <row r="30" spans="1:9">
      <c r="A30" s="98"/>
      <c r="B30" s="98" t="s">
        <v>59</v>
      </c>
      <c r="C30" s="104" t="s">
        <v>209</v>
      </c>
      <c r="D30" s="104"/>
      <c r="E30" s="105">
        <v>666</v>
      </c>
      <c r="F30" s="454">
        <v>422028.76</v>
      </c>
      <c r="G30" s="486"/>
      <c r="H30" s="454">
        <v>0</v>
      </c>
      <c r="I30" s="455"/>
    </row>
    <row r="31" spans="1:9">
      <c r="A31" s="98"/>
      <c r="B31" s="98" t="s">
        <v>61</v>
      </c>
      <c r="C31" s="104" t="s">
        <v>210</v>
      </c>
      <c r="D31" s="104"/>
      <c r="E31" s="105" t="s">
        <v>187</v>
      </c>
      <c r="F31" s="466"/>
      <c r="G31" s="485"/>
      <c r="H31" s="466"/>
      <c r="I31" s="467"/>
    </row>
    <row r="32" spans="1:9">
      <c r="A32" s="98"/>
      <c r="B32" s="98"/>
      <c r="C32" s="104" t="s">
        <v>211</v>
      </c>
      <c r="D32" s="104"/>
      <c r="E32" s="105">
        <v>667</v>
      </c>
      <c r="F32" s="454">
        <v>17021.59</v>
      </c>
      <c r="G32" s="486"/>
      <c r="H32" s="454">
        <v>60105.32</v>
      </c>
      <c r="I32" s="455"/>
    </row>
    <row r="33" spans="1:9" ht="10.15" customHeight="1">
      <c r="A33" s="98"/>
      <c r="B33" s="99"/>
      <c r="C33" s="104"/>
      <c r="D33" s="104"/>
      <c r="E33" s="105"/>
      <c r="F33" s="454"/>
      <c r="G33" s="486"/>
      <c r="H33" s="454"/>
      <c r="I33" s="455"/>
    </row>
    <row r="34" spans="1:9">
      <c r="A34" s="101" t="s">
        <v>84</v>
      </c>
      <c r="B34" s="102" t="s">
        <v>212</v>
      </c>
      <c r="C34" s="100"/>
      <c r="D34" s="100"/>
      <c r="E34" s="105">
        <v>66</v>
      </c>
      <c r="F34" s="394">
        <f>SUM(F25:F32)</f>
        <v>1670899.34</v>
      </c>
      <c r="G34" s="481"/>
      <c r="H34" s="394">
        <f>SUM(H25:H32)</f>
        <v>1297850.06</v>
      </c>
      <c r="I34" s="411"/>
    </row>
    <row r="35" spans="1:9" ht="10.15" customHeight="1">
      <c r="A35" s="101"/>
      <c r="B35" s="102"/>
      <c r="C35" s="100"/>
      <c r="D35" s="100"/>
      <c r="E35" s="105"/>
      <c r="F35" s="458"/>
      <c r="G35" s="482"/>
      <c r="H35" s="458"/>
      <c r="I35" s="459"/>
    </row>
    <row r="36" spans="1:9">
      <c r="A36" s="101" t="s">
        <v>213</v>
      </c>
      <c r="B36" s="102" t="s">
        <v>214</v>
      </c>
      <c r="C36" s="104"/>
      <c r="D36" s="104"/>
      <c r="E36" s="105" t="s">
        <v>215</v>
      </c>
      <c r="F36" s="394">
        <f>F19+F34</f>
        <v>6921721.0999999996</v>
      </c>
      <c r="G36" s="481"/>
      <c r="H36" s="394">
        <f>H19+H34</f>
        <v>6092371.5700000003</v>
      </c>
      <c r="I36" s="411"/>
    </row>
    <row r="37" spans="1:9" ht="10.15" customHeight="1">
      <c r="A37" s="101"/>
      <c r="B37" s="102"/>
      <c r="C37" s="104"/>
      <c r="D37" s="104"/>
      <c r="E37" s="105"/>
      <c r="F37" s="458"/>
      <c r="G37" s="482"/>
      <c r="H37" s="458"/>
      <c r="I37" s="459"/>
    </row>
    <row r="38" spans="1:9">
      <c r="A38" s="101" t="s">
        <v>93</v>
      </c>
      <c r="B38" s="102" t="s">
        <v>216</v>
      </c>
      <c r="C38" s="104"/>
      <c r="D38" s="104"/>
      <c r="E38" s="105" t="s">
        <v>187</v>
      </c>
      <c r="F38" s="472">
        <f>IF(Charges!F36&lt;Produits!F33,Produits!F33-Charges!F36,0)</f>
        <v>1522124.8900000006</v>
      </c>
      <c r="G38" s="489"/>
      <c r="H38" s="472">
        <f>IF(Charges!H36&lt;Produits!H33,Produits!H33-Charges!H36,0)</f>
        <v>733604.28000000026</v>
      </c>
      <c r="I38" s="473"/>
    </row>
    <row r="39" spans="1:9" ht="10.15" customHeight="1">
      <c r="A39" s="101"/>
      <c r="B39" s="102"/>
      <c r="C39" s="104"/>
      <c r="D39" s="104"/>
      <c r="E39" s="105"/>
      <c r="F39" s="474"/>
      <c r="G39" s="490"/>
      <c r="H39" s="474"/>
      <c r="I39" s="475"/>
    </row>
    <row r="40" spans="1:9">
      <c r="A40" s="101" t="s">
        <v>108</v>
      </c>
      <c r="B40" s="102" t="s">
        <v>217</v>
      </c>
      <c r="C40" s="104"/>
      <c r="D40" s="104"/>
      <c r="E40" s="105"/>
      <c r="F40" s="466"/>
      <c r="G40" s="485"/>
      <c r="H40" s="466"/>
      <c r="I40" s="467"/>
    </row>
    <row r="41" spans="1:9">
      <c r="A41" s="101"/>
      <c r="B41" s="98" t="s">
        <v>51</v>
      </c>
      <c r="C41" s="104" t="s">
        <v>218</v>
      </c>
      <c r="D41" s="104"/>
      <c r="E41" s="105">
        <v>671</v>
      </c>
      <c r="F41" s="454">
        <v>9619.93</v>
      </c>
      <c r="G41" s="486"/>
      <c r="H41" s="454">
        <v>7640.27</v>
      </c>
      <c r="I41" s="455"/>
    </row>
    <row r="42" spans="1:9">
      <c r="A42" s="101"/>
      <c r="B42" s="98" t="s">
        <v>53</v>
      </c>
      <c r="C42" s="104" t="s">
        <v>219</v>
      </c>
      <c r="D42" s="104"/>
      <c r="E42" s="105">
        <v>672</v>
      </c>
      <c r="F42" s="454">
        <v>0</v>
      </c>
      <c r="G42" s="486"/>
      <c r="H42" s="454">
        <v>0</v>
      </c>
      <c r="I42" s="455"/>
    </row>
    <row r="43" spans="1:9">
      <c r="A43" s="101"/>
      <c r="B43" s="98" t="s">
        <v>55</v>
      </c>
      <c r="C43" s="104" t="s">
        <v>220</v>
      </c>
      <c r="D43" s="104"/>
      <c r="E43" s="105">
        <v>673</v>
      </c>
      <c r="F43" s="454">
        <v>36000</v>
      </c>
      <c r="G43" s="486"/>
      <c r="H43" s="454">
        <v>0</v>
      </c>
      <c r="I43" s="455"/>
    </row>
    <row r="44" spans="1:9" s="25" customFormat="1" ht="18.600000000000001" customHeight="1">
      <c r="A44" s="109"/>
      <c r="B44" s="110"/>
      <c r="C44" s="108" t="s">
        <v>221</v>
      </c>
      <c r="D44" s="111"/>
      <c r="E44" s="112">
        <v>67</v>
      </c>
      <c r="F44" s="470">
        <f>SUM(F41:F43)</f>
        <v>45619.93</v>
      </c>
      <c r="G44" s="491"/>
      <c r="H44" s="470">
        <f>SUM(H41:H43)</f>
        <v>7640.27</v>
      </c>
      <c r="I44" s="471"/>
    </row>
    <row r="45" spans="1:9" ht="10.15" customHeight="1">
      <c r="A45" s="101"/>
      <c r="B45" s="113"/>
      <c r="C45" s="108"/>
      <c r="D45" s="108"/>
      <c r="E45" s="105"/>
      <c r="F45" s="405"/>
      <c r="G45" s="487"/>
      <c r="H45" s="405"/>
      <c r="I45" s="417"/>
    </row>
    <row r="46" spans="1:9">
      <c r="A46" s="101" t="s">
        <v>111</v>
      </c>
      <c r="B46" s="102" t="s">
        <v>222</v>
      </c>
      <c r="C46" s="104"/>
      <c r="D46" s="104"/>
      <c r="E46" s="105"/>
      <c r="F46" s="466"/>
      <c r="G46" s="485"/>
      <c r="H46" s="466"/>
      <c r="I46" s="467"/>
    </row>
    <row r="47" spans="1:9">
      <c r="A47" s="101"/>
      <c r="B47" s="98" t="s">
        <v>51</v>
      </c>
      <c r="C47" s="104" t="s">
        <v>223</v>
      </c>
      <c r="D47" s="104"/>
      <c r="E47" s="105">
        <v>685</v>
      </c>
      <c r="F47" s="454">
        <v>0</v>
      </c>
      <c r="G47" s="486"/>
      <c r="H47" s="454">
        <v>1656098.81</v>
      </c>
      <c r="I47" s="455"/>
    </row>
    <row r="48" spans="1:9">
      <c r="A48" s="101"/>
      <c r="B48" s="98" t="s">
        <v>53</v>
      </c>
      <c r="C48" s="104" t="s">
        <v>224</v>
      </c>
      <c r="D48" s="104"/>
      <c r="E48" s="105">
        <v>686</v>
      </c>
      <c r="F48" s="454">
        <v>438493.37</v>
      </c>
      <c r="G48" s="486"/>
      <c r="H48" s="454">
        <v>475253.16</v>
      </c>
      <c r="I48" s="455"/>
    </row>
    <row r="49" spans="1:9" ht="18.600000000000001" customHeight="1">
      <c r="A49" s="101"/>
      <c r="B49" s="113"/>
      <c r="C49" s="108" t="s">
        <v>225</v>
      </c>
      <c r="D49" s="108"/>
      <c r="E49" s="105">
        <v>68</v>
      </c>
      <c r="F49" s="394">
        <f>SUM(F47:F48)</f>
        <v>438493.37</v>
      </c>
      <c r="G49" s="481"/>
      <c r="H49" s="394">
        <f>SUM(H47:H48)</f>
        <v>2131351.9700000002</v>
      </c>
      <c r="I49" s="411"/>
    </row>
    <row r="50" spans="1:9" ht="10.15" customHeight="1">
      <c r="A50" s="101"/>
      <c r="B50" s="113"/>
      <c r="C50" s="108"/>
      <c r="D50" s="108"/>
      <c r="E50" s="105"/>
      <c r="F50" s="405"/>
      <c r="G50" s="487"/>
      <c r="H50" s="405"/>
      <c r="I50" s="417"/>
    </row>
    <row r="51" spans="1:9">
      <c r="A51" s="101" t="s">
        <v>118</v>
      </c>
      <c r="B51" s="505" t="s">
        <v>289</v>
      </c>
      <c r="C51" s="505"/>
      <c r="D51" s="506"/>
      <c r="E51" s="105"/>
      <c r="F51" s="466"/>
      <c r="G51" s="485"/>
      <c r="H51" s="466"/>
      <c r="I51" s="467"/>
    </row>
    <row r="52" spans="1:9">
      <c r="A52" s="101"/>
      <c r="B52" s="505"/>
      <c r="C52" s="505"/>
      <c r="D52" s="506"/>
      <c r="E52" s="105" t="s">
        <v>226</v>
      </c>
      <c r="F52" s="468">
        <f>F44+F49</f>
        <v>484113.3</v>
      </c>
      <c r="G52" s="488"/>
      <c r="H52" s="468">
        <f>H44+H49</f>
        <v>2138992.2400000002</v>
      </c>
      <c r="I52" s="469"/>
    </row>
    <row r="53" spans="1:9" ht="10.15" customHeight="1">
      <c r="A53" s="101"/>
      <c r="B53" s="102"/>
      <c r="C53" s="104"/>
      <c r="D53" s="104"/>
      <c r="E53" s="105"/>
      <c r="F53" s="458"/>
      <c r="G53" s="482"/>
      <c r="H53" s="458"/>
      <c r="I53" s="459"/>
    </row>
    <row r="54" spans="1:9">
      <c r="A54" s="101" t="s">
        <v>227</v>
      </c>
      <c r="B54" s="102" t="s">
        <v>228</v>
      </c>
      <c r="C54" s="104"/>
      <c r="D54" s="108"/>
      <c r="E54" s="105"/>
      <c r="F54" s="462">
        <f>IF(Charges!F52&lt;Produits!F51,Produits!F51-Charges!F52,0)</f>
        <v>29756.539999999979</v>
      </c>
      <c r="G54" s="483"/>
      <c r="H54" s="462">
        <f>IF(Charges!H52&lt;Produits!H51,Produits!H51-Charges!H52,0)</f>
        <v>0</v>
      </c>
      <c r="I54" s="463"/>
    </row>
    <row r="55" spans="1:9" ht="10.15" customHeight="1">
      <c r="A55" s="101"/>
      <c r="B55" s="113"/>
      <c r="C55" s="104"/>
      <c r="D55" s="108"/>
      <c r="E55" s="105"/>
      <c r="F55" s="458"/>
      <c r="G55" s="482"/>
      <c r="H55" s="458"/>
      <c r="I55" s="459"/>
    </row>
    <row r="56" spans="1:9">
      <c r="A56" s="101" t="s">
        <v>229</v>
      </c>
      <c r="B56" s="102" t="s">
        <v>230</v>
      </c>
      <c r="C56" s="104"/>
      <c r="D56" s="108"/>
      <c r="E56" s="105"/>
      <c r="F56" s="394">
        <f>F36+F52</f>
        <v>7405834.3999999994</v>
      </c>
      <c r="G56" s="481"/>
      <c r="H56" s="394">
        <f>H36+H52</f>
        <v>8231363.8100000005</v>
      </c>
      <c r="I56" s="411"/>
    </row>
    <row r="57" spans="1:9" ht="10.15" customHeight="1">
      <c r="A57" s="101"/>
      <c r="B57" s="113"/>
      <c r="C57" s="104"/>
      <c r="D57" s="104"/>
      <c r="E57" s="105"/>
      <c r="F57" s="458"/>
      <c r="G57" s="482"/>
      <c r="H57" s="458"/>
      <c r="I57" s="459"/>
    </row>
    <row r="58" spans="1:9">
      <c r="A58" s="101" t="s">
        <v>231</v>
      </c>
      <c r="B58" s="102" t="s">
        <v>232</v>
      </c>
      <c r="C58" s="104"/>
      <c r="D58" s="104"/>
      <c r="E58" s="105"/>
      <c r="F58" s="462">
        <f>IF(Charges!F56&lt;Produits!F55,Produits!F55-Charges!F56,0)</f>
        <v>1551881.4300000006</v>
      </c>
      <c r="G58" s="483"/>
      <c r="H58" s="462">
        <f>IF(Charges!H56&lt;Produits!H55,Produits!H55-Charges!H56,0)</f>
        <v>0</v>
      </c>
      <c r="I58" s="463"/>
    </row>
    <row r="59" spans="1:9" ht="10.15" customHeight="1">
      <c r="A59" s="101"/>
      <c r="B59" s="102"/>
      <c r="C59" s="104"/>
      <c r="D59" s="104"/>
      <c r="E59" s="105"/>
      <c r="F59" s="464"/>
      <c r="G59" s="484"/>
      <c r="H59" s="464"/>
      <c r="I59" s="465"/>
    </row>
    <row r="60" spans="1:9">
      <c r="A60" s="101" t="s">
        <v>233</v>
      </c>
      <c r="B60" s="102" t="s">
        <v>234</v>
      </c>
      <c r="C60" s="104"/>
      <c r="D60" s="104"/>
      <c r="E60" s="105"/>
      <c r="F60" s="466"/>
      <c r="G60" s="485"/>
      <c r="H60" s="466"/>
      <c r="I60" s="467"/>
    </row>
    <row r="61" spans="1:9">
      <c r="A61" s="101"/>
      <c r="B61" s="98" t="s">
        <v>51</v>
      </c>
      <c r="C61" s="104" t="s">
        <v>235</v>
      </c>
      <c r="D61" s="104"/>
      <c r="E61" s="105">
        <v>69201</v>
      </c>
      <c r="F61" s="454">
        <v>1522124.89</v>
      </c>
      <c r="G61" s="486"/>
      <c r="H61" s="454">
        <v>733604.28</v>
      </c>
      <c r="I61" s="455"/>
    </row>
    <row r="62" spans="1:9">
      <c r="A62" s="101"/>
      <c r="B62" s="98" t="s">
        <v>53</v>
      </c>
      <c r="C62" s="104" t="s">
        <v>236</v>
      </c>
      <c r="D62" s="104"/>
      <c r="E62" s="105">
        <v>69202</v>
      </c>
      <c r="F62" s="454">
        <v>29756.54</v>
      </c>
      <c r="G62" s="486"/>
      <c r="H62" s="454">
        <v>0</v>
      </c>
      <c r="I62" s="455"/>
    </row>
    <row r="63" spans="1:9" ht="18.600000000000001" customHeight="1">
      <c r="A63" s="101"/>
      <c r="B63" s="113"/>
      <c r="C63" s="108" t="s">
        <v>237</v>
      </c>
      <c r="D63" s="108"/>
      <c r="E63" s="105">
        <v>69</v>
      </c>
      <c r="F63" s="462">
        <f>SUM(F61:F62)</f>
        <v>1551881.43</v>
      </c>
      <c r="G63" s="483"/>
      <c r="H63" s="456">
        <f>SUM(H61:H62)</f>
        <v>733604.28</v>
      </c>
      <c r="I63" s="457"/>
    </row>
    <row r="64" spans="1:9" ht="10.15" customHeight="1">
      <c r="A64" s="101"/>
      <c r="B64" s="113"/>
      <c r="C64" s="104"/>
      <c r="D64" s="104"/>
      <c r="E64" s="105"/>
      <c r="F64" s="458"/>
      <c r="G64" s="482"/>
      <c r="H64" s="458"/>
      <c r="I64" s="459"/>
    </row>
    <row r="65" spans="1:9" ht="13.5" thickBot="1">
      <c r="A65" s="101" t="s">
        <v>238</v>
      </c>
      <c r="B65" s="102" t="s">
        <v>239</v>
      </c>
      <c r="C65" s="104"/>
      <c r="D65" s="104"/>
      <c r="E65" s="114"/>
      <c r="F65" s="460">
        <f>F56+F63</f>
        <v>8957715.8300000001</v>
      </c>
      <c r="G65" s="476"/>
      <c r="H65" s="460">
        <f>H56+H63</f>
        <v>8964968.0899999999</v>
      </c>
      <c r="I65" s="461"/>
    </row>
    <row r="66" spans="1:9" ht="15">
      <c r="A66" s="17"/>
      <c r="B66" s="19"/>
      <c r="C66" s="19"/>
      <c r="D66" s="19"/>
      <c r="E66" s="20"/>
      <c r="F66" s="18"/>
      <c r="G66" s="18"/>
      <c r="H66" s="18"/>
      <c r="I66" s="18"/>
    </row>
  </sheetData>
  <mergeCells count="128">
    <mergeCell ref="E5:E7"/>
    <mergeCell ref="G1:H1"/>
    <mergeCell ref="G2:H2"/>
    <mergeCell ref="G3:H3"/>
    <mergeCell ref="D1:F2"/>
    <mergeCell ref="F5:G7"/>
    <mergeCell ref="H5:I7"/>
    <mergeCell ref="B51:D52"/>
    <mergeCell ref="A3:E3"/>
    <mergeCell ref="A1:B2"/>
    <mergeCell ref="C1:C2"/>
    <mergeCell ref="B23:D24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9:I49"/>
    <mergeCell ref="H50:I50"/>
    <mergeCell ref="H51:I51"/>
    <mergeCell ref="H52:I52"/>
    <mergeCell ref="H53:I53"/>
    <mergeCell ref="H54:I54"/>
    <mergeCell ref="H61:I61"/>
    <mergeCell ref="H55:I55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62:I62"/>
    <mergeCell ref="H63:I63"/>
    <mergeCell ref="H64:I64"/>
    <mergeCell ref="H65:I65"/>
    <mergeCell ref="H56:I56"/>
    <mergeCell ref="H57:I57"/>
    <mergeCell ref="H58:I58"/>
    <mergeCell ref="H59:I59"/>
    <mergeCell ref="H60:I60"/>
  </mergeCells>
  <pageMargins left="0.3543307086614173" right="0.3543307086614173" top="0.3543307086614173" bottom="0.3543307086614173" header="0.11811023622047244" footer="0.11811023622047244"/>
  <pageSetup paperSize="9" scale="88" orientation="portrait" r:id="rId1"/>
  <headerFooter>
    <oddFooter>&amp;RPage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9"/>
  <dimension ref="A1:J68"/>
  <sheetViews>
    <sheetView topLeftCell="A16" zoomScaleNormal="100" workbookViewId="0">
      <selection sqref="A1:B2"/>
    </sheetView>
  </sheetViews>
  <sheetFormatPr baseColWidth="10" defaultRowHeight="12.75"/>
  <cols>
    <col min="1" max="1" width="8.85546875" customWidth="1"/>
    <col min="2" max="2" width="6.85546875" customWidth="1"/>
    <col min="3" max="3" width="40.42578125" customWidth="1"/>
    <col min="4" max="4" width="7.7109375" customWidth="1"/>
    <col min="5" max="5" width="10.7109375" customWidth="1"/>
    <col min="6" max="6" width="11.5703125" customWidth="1"/>
    <col min="7" max="8" width="6.7109375" customWidth="1"/>
    <col min="9" max="9" width="11.5703125" customWidth="1"/>
  </cols>
  <sheetData>
    <row r="1" spans="1:10" ht="13.15" customHeight="1">
      <c r="A1" s="243" t="str">
        <f>Coordonnées!A1</f>
        <v>Synthèse des Comptes</v>
      </c>
      <c r="B1" s="244"/>
      <c r="C1" s="240" t="str">
        <f>Coordonnées!D1</f>
        <v>Administration communale de</v>
      </c>
      <c r="D1" s="244" t="str">
        <f>Coordonnées!J1</f>
        <v>ANTHISNES</v>
      </c>
      <c r="E1" s="244"/>
      <c r="F1" s="244"/>
      <c r="G1" s="240" t="str">
        <f>Coordonnées!P1</f>
        <v>Code INS</v>
      </c>
      <c r="H1" s="374"/>
      <c r="I1" s="181">
        <f>Coordonnées!R1</f>
        <v>61079</v>
      </c>
      <c r="J1" s="21"/>
    </row>
    <row r="2" spans="1:10">
      <c r="A2" s="245"/>
      <c r="B2" s="246"/>
      <c r="C2" s="241"/>
      <c r="D2" s="246"/>
      <c r="E2" s="246"/>
      <c r="F2" s="246"/>
      <c r="G2" s="242" t="str">
        <f>Coordonnées!P2</f>
        <v>Exercice:</v>
      </c>
      <c r="H2" s="442"/>
      <c r="I2" s="182">
        <f>Coordonnées!R2</f>
        <v>2023</v>
      </c>
      <c r="J2" s="21"/>
    </row>
    <row r="3" spans="1:10">
      <c r="A3" s="438" t="str">
        <f>Coordonnées!A3</f>
        <v>Modèle officiel généré par l'application eComptes © SPW Intérieur et Action Sociale</v>
      </c>
      <c r="B3" s="438"/>
      <c r="C3" s="438"/>
      <c r="D3" s="438"/>
      <c r="E3" s="438"/>
      <c r="F3" s="180"/>
      <c r="G3" s="443" t="str">
        <f>Coordonnées!P3</f>
        <v>Version:</v>
      </c>
      <c r="H3" s="444"/>
      <c r="I3" s="171">
        <f>Coordonnées!R3</f>
        <v>1</v>
      </c>
      <c r="J3" s="21"/>
    </row>
    <row r="4" spans="1:10" ht="13.5" thickBot="1">
      <c r="A4" s="42"/>
      <c r="B4" s="43"/>
      <c r="C4" s="44"/>
      <c r="D4" s="44"/>
      <c r="E4" s="45"/>
      <c r="F4" s="35"/>
      <c r="G4" s="35"/>
      <c r="H4" s="35"/>
      <c r="I4" s="43"/>
      <c r="J4" s="21"/>
    </row>
    <row r="5" spans="1:10">
      <c r="A5" s="77"/>
      <c r="B5" s="78"/>
      <c r="C5" s="79"/>
      <c r="D5" s="79"/>
      <c r="E5" s="547" t="s">
        <v>42</v>
      </c>
      <c r="F5" s="549">
        <f>I2</f>
        <v>2023</v>
      </c>
      <c r="G5" s="550"/>
      <c r="H5" s="555">
        <f>F5-1</f>
        <v>2022</v>
      </c>
      <c r="I5" s="556"/>
      <c r="J5" s="21"/>
    </row>
    <row r="6" spans="1:10">
      <c r="A6" s="80" t="s">
        <v>184</v>
      </c>
      <c r="B6" s="81"/>
      <c r="C6" s="81"/>
      <c r="D6" s="81"/>
      <c r="E6" s="548"/>
      <c r="F6" s="551"/>
      <c r="G6" s="552"/>
      <c r="H6" s="557"/>
      <c r="I6" s="558"/>
      <c r="J6" s="22"/>
    </row>
    <row r="7" spans="1:10" ht="11.45" customHeight="1" thickBot="1">
      <c r="A7" s="82"/>
      <c r="B7" s="78"/>
      <c r="C7" s="78"/>
      <c r="D7" s="78"/>
      <c r="E7" s="548"/>
      <c r="F7" s="553"/>
      <c r="G7" s="554"/>
      <c r="H7" s="559"/>
      <c r="I7" s="560"/>
      <c r="J7" s="22"/>
    </row>
    <row r="8" spans="1:10">
      <c r="A8" s="83" t="s">
        <v>240</v>
      </c>
      <c r="B8" s="84" t="s">
        <v>241</v>
      </c>
      <c r="C8" s="78"/>
      <c r="D8" s="78"/>
      <c r="E8" s="85" t="s">
        <v>187</v>
      </c>
      <c r="F8" s="561"/>
      <c r="G8" s="562"/>
      <c r="H8" s="523"/>
      <c r="I8" s="524"/>
      <c r="J8" s="21"/>
    </row>
    <row r="9" spans="1:10">
      <c r="A9" s="82"/>
      <c r="B9" s="86" t="s">
        <v>132</v>
      </c>
      <c r="C9" s="87" t="s">
        <v>242</v>
      </c>
      <c r="D9" s="87"/>
      <c r="E9" s="88">
        <v>70</v>
      </c>
      <c r="F9" s="537">
        <v>3773502.53</v>
      </c>
      <c r="G9" s="538"/>
      <c r="H9" s="516">
        <v>2886938.29</v>
      </c>
      <c r="I9" s="517"/>
      <c r="J9" s="21"/>
    </row>
    <row r="10" spans="1:10">
      <c r="A10" s="82"/>
      <c r="B10" s="86" t="s">
        <v>134</v>
      </c>
      <c r="C10" s="87" t="s">
        <v>243</v>
      </c>
      <c r="D10" s="87"/>
      <c r="E10" s="88">
        <v>71</v>
      </c>
      <c r="F10" s="537">
        <v>589321.93000000005</v>
      </c>
      <c r="G10" s="538"/>
      <c r="H10" s="516">
        <v>296266.74</v>
      </c>
      <c r="I10" s="517"/>
      <c r="J10" s="21"/>
    </row>
    <row r="11" spans="1:10">
      <c r="A11" s="82"/>
      <c r="B11" s="86" t="s">
        <v>136</v>
      </c>
      <c r="C11" s="87" t="s">
        <v>244</v>
      </c>
      <c r="D11" s="87"/>
      <c r="E11" s="89"/>
      <c r="F11" s="537"/>
      <c r="G11" s="538"/>
      <c r="H11" s="516"/>
      <c r="I11" s="517"/>
      <c r="J11" s="21"/>
    </row>
    <row r="12" spans="1:10">
      <c r="A12" s="82"/>
      <c r="B12" s="86"/>
      <c r="C12" s="87" t="s">
        <v>245</v>
      </c>
      <c r="D12" s="87"/>
      <c r="E12" s="88" t="s">
        <v>246</v>
      </c>
      <c r="F12" s="537">
        <v>2454419.9300000002</v>
      </c>
      <c r="G12" s="538"/>
      <c r="H12" s="516">
        <v>2095469.03</v>
      </c>
      <c r="I12" s="517"/>
      <c r="J12" s="21"/>
    </row>
    <row r="13" spans="1:10">
      <c r="A13" s="82"/>
      <c r="B13" s="86" t="s">
        <v>147</v>
      </c>
      <c r="C13" s="87" t="s">
        <v>247</v>
      </c>
      <c r="D13" s="87"/>
      <c r="E13" s="88">
        <v>74</v>
      </c>
      <c r="F13" s="537">
        <v>63889.1</v>
      </c>
      <c r="G13" s="538"/>
      <c r="H13" s="516">
        <v>66376.92</v>
      </c>
      <c r="I13" s="517"/>
      <c r="J13" s="21"/>
    </row>
    <row r="14" spans="1:10">
      <c r="A14" s="82"/>
      <c r="B14" s="86" t="s">
        <v>160</v>
      </c>
      <c r="C14" s="87" t="s">
        <v>248</v>
      </c>
      <c r="D14" s="87"/>
      <c r="E14" s="88">
        <v>75</v>
      </c>
      <c r="F14" s="563">
        <f>SUM(F16:F17)</f>
        <v>157197.26999999999</v>
      </c>
      <c r="G14" s="564"/>
      <c r="H14" s="525">
        <f>SUM(H16:H17)</f>
        <v>72808.11</v>
      </c>
      <c r="I14" s="526"/>
      <c r="J14" s="21"/>
    </row>
    <row r="15" spans="1:10">
      <c r="A15" s="82"/>
      <c r="B15" s="86" t="s">
        <v>187</v>
      </c>
      <c r="C15" s="87" t="s">
        <v>249</v>
      </c>
      <c r="D15" s="87"/>
      <c r="E15" s="88"/>
      <c r="F15" s="565"/>
      <c r="G15" s="566"/>
      <c r="H15" s="527"/>
      <c r="I15" s="528"/>
      <c r="J15" s="21"/>
    </row>
    <row r="16" spans="1:10">
      <c r="A16" s="82"/>
      <c r="B16" s="86"/>
      <c r="C16" s="87" t="s">
        <v>250</v>
      </c>
      <c r="D16" s="87"/>
      <c r="E16" s="88" t="s">
        <v>251</v>
      </c>
      <c r="F16" s="537">
        <v>18721.84</v>
      </c>
      <c r="G16" s="538"/>
      <c r="H16" s="516">
        <v>19337.68</v>
      </c>
      <c r="I16" s="517"/>
      <c r="J16" s="21"/>
    </row>
    <row r="17" spans="1:10">
      <c r="A17" s="82"/>
      <c r="B17" s="86"/>
      <c r="C17" s="87" t="s">
        <v>252</v>
      </c>
      <c r="D17" s="87"/>
      <c r="E17" s="88" t="s">
        <v>253</v>
      </c>
      <c r="F17" s="537">
        <v>138475.43</v>
      </c>
      <c r="G17" s="538"/>
      <c r="H17" s="516">
        <v>53470.43</v>
      </c>
      <c r="I17" s="517"/>
      <c r="J17" s="21"/>
    </row>
    <row r="18" spans="1:10" ht="10.15" customHeight="1">
      <c r="A18" s="82"/>
      <c r="B18" s="78"/>
      <c r="C18" s="87"/>
      <c r="D18" s="87"/>
      <c r="E18" s="88"/>
      <c r="F18" s="537"/>
      <c r="G18" s="538"/>
      <c r="H18" s="516"/>
      <c r="I18" s="517"/>
      <c r="J18" s="21"/>
    </row>
    <row r="19" spans="1:10">
      <c r="A19" s="83" t="s">
        <v>128</v>
      </c>
      <c r="B19" s="84" t="s">
        <v>254</v>
      </c>
      <c r="C19" s="78"/>
      <c r="D19" s="78"/>
      <c r="E19" s="88" t="s">
        <v>255</v>
      </c>
      <c r="F19" s="394">
        <f>SUM(F9:F14)</f>
        <v>7038330.7599999998</v>
      </c>
      <c r="G19" s="395"/>
      <c r="H19" s="481">
        <f>SUM(H9:H14)</f>
        <v>5417859.0900000008</v>
      </c>
      <c r="I19" s="411"/>
      <c r="J19" s="22"/>
    </row>
    <row r="20" spans="1:10" ht="10.15" customHeight="1">
      <c r="A20" s="82"/>
      <c r="B20" s="78"/>
      <c r="C20" s="87"/>
      <c r="D20" s="87"/>
      <c r="E20" s="88"/>
      <c r="F20" s="541"/>
      <c r="G20" s="542"/>
      <c r="H20" s="529"/>
      <c r="I20" s="530"/>
      <c r="J20" s="22"/>
    </row>
    <row r="21" spans="1:10">
      <c r="A21" s="83" t="s">
        <v>130</v>
      </c>
      <c r="B21" s="90" t="s">
        <v>256</v>
      </c>
      <c r="C21" s="84"/>
      <c r="D21" s="84"/>
      <c r="E21" s="88" t="s">
        <v>187</v>
      </c>
      <c r="F21" s="510">
        <f>IF(Charges!F19&gt;Produits!F19,Charges!F19-Produits!F19,0)</f>
        <v>0</v>
      </c>
      <c r="G21" s="532"/>
      <c r="H21" s="510">
        <f>IF(Charges!H19&gt;Produits!H19,Charges!H19-Produits!H19,0)</f>
        <v>0</v>
      </c>
      <c r="I21" s="511"/>
      <c r="J21" s="21"/>
    </row>
    <row r="22" spans="1:10" ht="10.15" customHeight="1">
      <c r="A22" s="83"/>
      <c r="B22" s="90"/>
      <c r="C22" s="84"/>
      <c r="D22" s="84"/>
      <c r="E22" s="88"/>
      <c r="F22" s="474"/>
      <c r="G22" s="531"/>
      <c r="H22" s="490"/>
      <c r="I22" s="475"/>
      <c r="J22" s="21"/>
    </row>
    <row r="23" spans="1:10">
      <c r="A23" s="83" t="s">
        <v>138</v>
      </c>
      <c r="B23" s="543" t="s">
        <v>290</v>
      </c>
      <c r="C23" s="543"/>
      <c r="D23" s="544"/>
      <c r="E23" s="89" t="s">
        <v>202</v>
      </c>
      <c r="F23" s="539"/>
      <c r="G23" s="540"/>
      <c r="H23" s="518"/>
      <c r="I23" s="519"/>
      <c r="J23" s="22"/>
    </row>
    <row r="24" spans="1:10">
      <c r="A24" s="82"/>
      <c r="B24" s="543"/>
      <c r="C24" s="543"/>
      <c r="D24" s="544"/>
      <c r="E24" s="88"/>
      <c r="F24" s="535"/>
      <c r="G24" s="536"/>
      <c r="H24" s="514"/>
      <c r="I24" s="515"/>
      <c r="J24" s="22"/>
    </row>
    <row r="25" spans="1:10">
      <c r="A25" s="82"/>
      <c r="B25" s="86" t="s">
        <v>132</v>
      </c>
      <c r="C25" s="87" t="s">
        <v>257</v>
      </c>
      <c r="D25" s="87"/>
      <c r="E25" s="88">
        <v>761</v>
      </c>
      <c r="F25" s="537">
        <v>655632.17000000004</v>
      </c>
      <c r="G25" s="538"/>
      <c r="H25" s="516">
        <v>645466</v>
      </c>
      <c r="I25" s="517"/>
      <c r="J25" s="21"/>
    </row>
    <row r="26" spans="1:10">
      <c r="A26" s="82"/>
      <c r="B26" s="86" t="s">
        <v>134</v>
      </c>
      <c r="C26" s="87" t="s">
        <v>258</v>
      </c>
      <c r="D26" s="87"/>
      <c r="E26" s="88">
        <v>764</v>
      </c>
      <c r="F26" s="537">
        <v>0</v>
      </c>
      <c r="G26" s="538"/>
      <c r="H26" s="516">
        <v>0</v>
      </c>
      <c r="I26" s="517"/>
      <c r="J26" s="21"/>
    </row>
    <row r="27" spans="1:10">
      <c r="A27" s="82"/>
      <c r="B27" s="86" t="s">
        <v>136</v>
      </c>
      <c r="C27" s="87" t="s">
        <v>259</v>
      </c>
      <c r="D27" s="87"/>
      <c r="E27" s="88">
        <v>765</v>
      </c>
      <c r="F27" s="537">
        <v>367394.51</v>
      </c>
      <c r="G27" s="538"/>
      <c r="H27" s="516">
        <v>393317.54</v>
      </c>
      <c r="I27" s="517"/>
      <c r="J27" s="21"/>
    </row>
    <row r="28" spans="1:10" ht="23.45" customHeight="1">
      <c r="A28" s="82"/>
      <c r="B28" s="172" t="s">
        <v>147</v>
      </c>
      <c r="C28" s="545" t="s">
        <v>292</v>
      </c>
      <c r="D28" s="546"/>
      <c r="E28" s="88">
        <v>767</v>
      </c>
      <c r="F28" s="537">
        <v>382488.55</v>
      </c>
      <c r="G28" s="538"/>
      <c r="H28" s="516">
        <v>369333.22</v>
      </c>
      <c r="I28" s="517"/>
      <c r="J28" s="22"/>
    </row>
    <row r="29" spans="1:10">
      <c r="A29" s="82"/>
      <c r="B29" s="86" t="s">
        <v>160</v>
      </c>
      <c r="C29" s="87" t="s">
        <v>260</v>
      </c>
      <c r="D29" s="87"/>
      <c r="E29" s="88">
        <v>769</v>
      </c>
      <c r="F29" s="537">
        <v>0</v>
      </c>
      <c r="G29" s="538"/>
      <c r="H29" s="516">
        <v>0</v>
      </c>
      <c r="I29" s="517"/>
      <c r="J29" s="21"/>
    </row>
    <row r="30" spans="1:10" ht="10.15" customHeight="1">
      <c r="A30" s="82"/>
      <c r="B30" s="78"/>
      <c r="C30" s="87"/>
      <c r="D30" s="87"/>
      <c r="E30" s="88"/>
      <c r="F30" s="537"/>
      <c r="G30" s="538"/>
      <c r="H30" s="516"/>
      <c r="I30" s="517"/>
      <c r="J30" s="22"/>
    </row>
    <row r="31" spans="1:10">
      <c r="A31" s="83" t="s">
        <v>142</v>
      </c>
      <c r="B31" s="84" t="s">
        <v>261</v>
      </c>
      <c r="C31" s="78"/>
      <c r="D31" s="78"/>
      <c r="E31" s="88">
        <v>76</v>
      </c>
      <c r="F31" s="394">
        <f>SUM(F25:F29)</f>
        <v>1405515.23</v>
      </c>
      <c r="G31" s="395"/>
      <c r="H31" s="481">
        <f>SUM(H25:H29)</f>
        <v>1408116.76</v>
      </c>
      <c r="I31" s="411"/>
      <c r="J31" s="21"/>
    </row>
    <row r="32" spans="1:10" ht="10.15" customHeight="1">
      <c r="A32" s="83"/>
      <c r="B32" s="84"/>
      <c r="C32" s="78"/>
      <c r="D32" s="78"/>
      <c r="E32" s="88"/>
      <c r="F32" s="474"/>
      <c r="G32" s="531"/>
      <c r="H32" s="490"/>
      <c r="I32" s="475"/>
      <c r="J32" s="21"/>
    </row>
    <row r="33" spans="1:10">
      <c r="A33" s="83" t="s">
        <v>149</v>
      </c>
      <c r="B33" s="84" t="s">
        <v>262</v>
      </c>
      <c r="C33" s="87"/>
      <c r="D33" s="87"/>
      <c r="E33" s="88" t="s">
        <v>263</v>
      </c>
      <c r="F33" s="394">
        <f>F19+F31</f>
        <v>8443845.9900000002</v>
      </c>
      <c r="G33" s="395"/>
      <c r="H33" s="481">
        <f>H19+H31</f>
        <v>6825975.8500000006</v>
      </c>
      <c r="I33" s="411"/>
      <c r="J33" s="21"/>
    </row>
    <row r="34" spans="1:10" ht="10.15" customHeight="1">
      <c r="A34" s="83"/>
      <c r="B34" s="84"/>
      <c r="C34" s="87"/>
      <c r="D34" s="87"/>
      <c r="E34" s="88"/>
      <c r="F34" s="474"/>
      <c r="G34" s="531"/>
      <c r="H34" s="490"/>
      <c r="I34" s="475"/>
      <c r="J34" s="21"/>
    </row>
    <row r="35" spans="1:10">
      <c r="A35" s="83" t="s">
        <v>153</v>
      </c>
      <c r="B35" s="84" t="s">
        <v>264</v>
      </c>
      <c r="C35" s="87"/>
      <c r="D35" s="87"/>
      <c r="E35" s="88" t="s">
        <v>187</v>
      </c>
      <c r="F35" s="510">
        <f>IF(Charges!F36&gt;Produits!F33,Charges!F36-Produits!F33,0)</f>
        <v>0</v>
      </c>
      <c r="G35" s="532"/>
      <c r="H35" s="510">
        <f>IF(Charges!H36&gt;Produits!H33,Charges!H36-Produits!H33,0)</f>
        <v>0</v>
      </c>
      <c r="I35" s="511"/>
      <c r="J35" s="21"/>
    </row>
    <row r="36" spans="1:10" ht="10.15" customHeight="1">
      <c r="A36" s="83"/>
      <c r="B36" s="84"/>
      <c r="C36" s="87"/>
      <c r="D36" s="87"/>
      <c r="E36" s="88"/>
      <c r="F36" s="533"/>
      <c r="G36" s="534"/>
      <c r="H36" s="512"/>
      <c r="I36" s="513"/>
      <c r="J36" s="21"/>
    </row>
    <row r="37" spans="1:10">
      <c r="A37" s="83" t="s">
        <v>166</v>
      </c>
      <c r="B37" s="84" t="s">
        <v>265</v>
      </c>
      <c r="C37" s="87"/>
      <c r="D37" s="87"/>
      <c r="E37" s="88"/>
      <c r="F37" s="539"/>
      <c r="G37" s="540"/>
      <c r="H37" s="518"/>
      <c r="I37" s="519"/>
      <c r="J37" s="21"/>
    </row>
    <row r="38" spans="1:10">
      <c r="A38" s="83"/>
      <c r="B38" s="86" t="s">
        <v>132</v>
      </c>
      <c r="C38" s="87" t="s">
        <v>266</v>
      </c>
      <c r="D38" s="87"/>
      <c r="E38" s="88">
        <v>771</v>
      </c>
      <c r="F38" s="537">
        <v>6909.79</v>
      </c>
      <c r="G38" s="538"/>
      <c r="H38" s="516">
        <v>23936.87</v>
      </c>
      <c r="I38" s="517"/>
      <c r="J38" s="21"/>
    </row>
    <row r="39" spans="1:10">
      <c r="A39" s="83"/>
      <c r="B39" s="86" t="s">
        <v>134</v>
      </c>
      <c r="C39" s="87" t="s">
        <v>267</v>
      </c>
      <c r="D39" s="87"/>
      <c r="E39" s="88">
        <v>772</v>
      </c>
      <c r="F39" s="537">
        <v>6694.62</v>
      </c>
      <c r="G39" s="538"/>
      <c r="H39" s="516">
        <v>26755.200000000001</v>
      </c>
      <c r="I39" s="517"/>
      <c r="J39" s="21"/>
    </row>
    <row r="40" spans="1:10">
      <c r="A40" s="83"/>
      <c r="B40" s="86" t="s">
        <v>136</v>
      </c>
      <c r="C40" s="87" t="s">
        <v>268</v>
      </c>
      <c r="D40" s="87"/>
      <c r="E40" s="88">
        <v>773</v>
      </c>
      <c r="F40" s="537">
        <v>0</v>
      </c>
      <c r="G40" s="538"/>
      <c r="H40" s="516">
        <v>619.73</v>
      </c>
      <c r="I40" s="517"/>
      <c r="J40" s="21"/>
    </row>
    <row r="41" spans="1:10" ht="9.6" customHeight="1">
      <c r="A41" s="83"/>
      <c r="B41" s="87"/>
      <c r="C41" s="87"/>
      <c r="D41" s="87"/>
      <c r="E41" s="88"/>
      <c r="F41" s="537"/>
      <c r="G41" s="538"/>
      <c r="H41" s="516"/>
      <c r="I41" s="517"/>
      <c r="J41" s="21"/>
    </row>
    <row r="42" spans="1:10">
      <c r="A42" s="83"/>
      <c r="B42" s="87"/>
      <c r="C42" s="84" t="s">
        <v>269</v>
      </c>
      <c r="D42" s="84"/>
      <c r="E42" s="88">
        <v>77</v>
      </c>
      <c r="F42" s="394">
        <f>SUM(F38:F40)</f>
        <v>13604.41</v>
      </c>
      <c r="G42" s="395"/>
      <c r="H42" s="481">
        <f>SUM(H38:H40)</f>
        <v>51311.8</v>
      </c>
      <c r="I42" s="411"/>
      <c r="J42" s="21"/>
    </row>
    <row r="43" spans="1:10" ht="10.15" customHeight="1">
      <c r="A43" s="83"/>
      <c r="B43" s="87"/>
      <c r="C43" s="84"/>
      <c r="D43" s="84"/>
      <c r="E43" s="88"/>
      <c r="F43" s="405"/>
      <c r="G43" s="406"/>
      <c r="H43" s="487"/>
      <c r="I43" s="417"/>
      <c r="J43" s="21"/>
    </row>
    <row r="44" spans="1:10">
      <c r="A44" s="83" t="s">
        <v>177</v>
      </c>
      <c r="B44" s="84" t="s">
        <v>270</v>
      </c>
      <c r="C44" s="87"/>
      <c r="D44" s="87"/>
      <c r="E44" s="88"/>
      <c r="F44" s="539"/>
      <c r="G44" s="540"/>
      <c r="H44" s="518"/>
      <c r="I44" s="519"/>
      <c r="J44" s="21"/>
    </row>
    <row r="45" spans="1:10">
      <c r="A45" s="83"/>
      <c r="B45" s="86" t="s">
        <v>132</v>
      </c>
      <c r="C45" s="87" t="s">
        <v>266</v>
      </c>
      <c r="D45" s="87"/>
      <c r="E45" s="88">
        <v>785</v>
      </c>
      <c r="F45" s="537">
        <v>0</v>
      </c>
      <c r="G45" s="538"/>
      <c r="H45" s="516">
        <v>1487.36</v>
      </c>
      <c r="I45" s="517"/>
      <c r="J45" s="21"/>
    </row>
    <row r="46" spans="1:10">
      <c r="A46" s="83"/>
      <c r="B46" s="86" t="s">
        <v>134</v>
      </c>
      <c r="C46" s="87" t="s">
        <v>267</v>
      </c>
      <c r="D46" s="87"/>
      <c r="E46" s="88">
        <v>786</v>
      </c>
      <c r="F46" s="537">
        <v>500265.43</v>
      </c>
      <c r="G46" s="538"/>
      <c r="H46" s="516">
        <v>968589.35</v>
      </c>
      <c r="I46" s="517"/>
      <c r="J46" s="21"/>
    </row>
    <row r="47" spans="1:10" ht="9.6" customHeight="1">
      <c r="A47" s="83"/>
      <c r="B47" s="87"/>
      <c r="C47" s="87"/>
      <c r="D47" s="87"/>
      <c r="E47" s="88"/>
      <c r="F47" s="539"/>
      <c r="G47" s="540"/>
      <c r="H47" s="518"/>
      <c r="I47" s="519"/>
      <c r="J47" s="21"/>
    </row>
    <row r="48" spans="1:10">
      <c r="A48" s="83"/>
      <c r="B48" s="87"/>
      <c r="C48" s="84" t="s">
        <v>271</v>
      </c>
      <c r="D48" s="84"/>
      <c r="E48" s="88">
        <v>78</v>
      </c>
      <c r="F48" s="510">
        <f>SUM(F45:F46)</f>
        <v>500265.43</v>
      </c>
      <c r="G48" s="532"/>
      <c r="H48" s="520">
        <f>SUM(H45:H46)</f>
        <v>970076.71</v>
      </c>
      <c r="I48" s="511"/>
      <c r="J48" s="21"/>
    </row>
    <row r="49" spans="1:10" ht="10.15" customHeight="1">
      <c r="A49" s="83"/>
      <c r="B49" s="87"/>
      <c r="C49" s="84"/>
      <c r="D49" s="84"/>
      <c r="E49" s="88"/>
      <c r="F49" s="533"/>
      <c r="G49" s="534"/>
      <c r="H49" s="512"/>
      <c r="I49" s="513"/>
      <c r="J49" s="21"/>
    </row>
    <row r="50" spans="1:10">
      <c r="A50" s="83" t="s">
        <v>179</v>
      </c>
      <c r="B50" s="84" t="s">
        <v>272</v>
      </c>
      <c r="C50" s="87"/>
      <c r="D50" s="87"/>
      <c r="E50" s="88"/>
      <c r="F50" s="539"/>
      <c r="G50" s="540"/>
      <c r="H50" s="518"/>
      <c r="I50" s="519"/>
      <c r="J50" s="21"/>
    </row>
    <row r="51" spans="1:10">
      <c r="A51" s="83"/>
      <c r="B51" s="84" t="s">
        <v>273</v>
      </c>
      <c r="C51" s="87"/>
      <c r="D51" s="87"/>
      <c r="E51" s="88" t="s">
        <v>274</v>
      </c>
      <c r="F51" s="394">
        <f>F42+F48</f>
        <v>513869.83999999997</v>
      </c>
      <c r="G51" s="395"/>
      <c r="H51" s="481">
        <f>H42+H48</f>
        <v>1021388.51</v>
      </c>
      <c r="I51" s="411"/>
      <c r="J51" s="21"/>
    </row>
    <row r="52" spans="1:10" ht="10.15" customHeight="1">
      <c r="A52" s="83"/>
      <c r="B52" s="84"/>
      <c r="C52" s="87"/>
      <c r="D52" s="87"/>
      <c r="E52" s="88"/>
      <c r="F52" s="474"/>
      <c r="G52" s="531"/>
      <c r="H52" s="490"/>
      <c r="I52" s="475"/>
      <c r="J52" s="21"/>
    </row>
    <row r="53" spans="1:10">
      <c r="A53" s="83" t="s">
        <v>275</v>
      </c>
      <c r="B53" s="84" t="s">
        <v>276</v>
      </c>
      <c r="C53" s="87"/>
      <c r="D53" s="87"/>
      <c r="E53" s="88"/>
      <c r="F53" s="510">
        <f>IF(Charges!F52&gt;Produits!F51,Charges!F52-Produits!F51,0)</f>
        <v>0</v>
      </c>
      <c r="G53" s="532"/>
      <c r="H53" s="510">
        <f>IF(Charges!H52&gt;Produits!H51,Charges!H52-Produits!H51,0)</f>
        <v>1117603.7300000002</v>
      </c>
      <c r="I53" s="511"/>
      <c r="J53" s="21"/>
    </row>
    <row r="54" spans="1:10" ht="10.15" customHeight="1">
      <c r="A54" s="83"/>
      <c r="B54" s="87"/>
      <c r="C54" s="87"/>
      <c r="D54" s="87"/>
      <c r="E54" s="88"/>
      <c r="F54" s="474"/>
      <c r="G54" s="531"/>
      <c r="H54" s="490"/>
      <c r="I54" s="475"/>
      <c r="J54" s="21"/>
    </row>
    <row r="55" spans="1:10">
      <c r="A55" s="83" t="s">
        <v>277</v>
      </c>
      <c r="B55" s="84" t="s">
        <v>278</v>
      </c>
      <c r="C55" s="87"/>
      <c r="D55" s="87"/>
      <c r="E55" s="88"/>
      <c r="F55" s="394">
        <f>F33+F51</f>
        <v>8957715.8300000001</v>
      </c>
      <c r="G55" s="395"/>
      <c r="H55" s="481">
        <f>H33+H51</f>
        <v>7847364.3600000003</v>
      </c>
      <c r="I55" s="411"/>
      <c r="J55" s="21"/>
    </row>
    <row r="56" spans="1:10" ht="10.15" customHeight="1">
      <c r="A56" s="83"/>
      <c r="B56" s="87"/>
      <c r="C56" s="87"/>
      <c r="D56" s="87"/>
      <c r="E56" s="88"/>
      <c r="F56" s="474"/>
      <c r="G56" s="531"/>
      <c r="H56" s="490"/>
      <c r="I56" s="475"/>
      <c r="J56" s="21"/>
    </row>
    <row r="57" spans="1:10">
      <c r="A57" s="83" t="s">
        <v>279</v>
      </c>
      <c r="B57" s="84" t="s">
        <v>280</v>
      </c>
      <c r="C57" s="87"/>
      <c r="D57" s="87"/>
      <c r="E57" s="88"/>
      <c r="F57" s="510">
        <f>IF(Charges!F56&gt;Produits!F55,Charges!F56-Produits!F55,0)</f>
        <v>0</v>
      </c>
      <c r="G57" s="532"/>
      <c r="H57" s="510">
        <f>IF(Charges!H56&gt;Produits!H55,Charges!H56-Produits!H55,0)</f>
        <v>383999.45000000019</v>
      </c>
      <c r="I57" s="511"/>
      <c r="J57" s="21"/>
    </row>
    <row r="58" spans="1:10" ht="10.15" customHeight="1">
      <c r="A58" s="83"/>
      <c r="B58" s="84"/>
      <c r="C58" s="87"/>
      <c r="D58" s="87"/>
      <c r="E58" s="88"/>
      <c r="F58" s="533"/>
      <c r="G58" s="534"/>
      <c r="H58" s="512"/>
      <c r="I58" s="513"/>
      <c r="J58" s="21"/>
    </row>
    <row r="59" spans="1:10">
      <c r="A59" s="83" t="s">
        <v>281</v>
      </c>
      <c r="B59" s="84" t="s">
        <v>282</v>
      </c>
      <c r="C59" s="87"/>
      <c r="D59" s="87"/>
      <c r="E59" s="88"/>
      <c r="F59" s="535"/>
      <c r="G59" s="536"/>
      <c r="H59" s="514"/>
      <c r="I59" s="515"/>
      <c r="J59" s="21"/>
    </row>
    <row r="60" spans="1:10">
      <c r="A60" s="83"/>
      <c r="B60" s="86" t="s">
        <v>132</v>
      </c>
      <c r="C60" s="87" t="s">
        <v>283</v>
      </c>
      <c r="D60" s="87"/>
      <c r="E60" s="88">
        <v>79201</v>
      </c>
      <c r="F60" s="537">
        <v>0</v>
      </c>
      <c r="G60" s="538"/>
      <c r="H60" s="516">
        <v>0</v>
      </c>
      <c r="I60" s="517"/>
      <c r="J60" s="21"/>
    </row>
    <row r="61" spans="1:10">
      <c r="A61" s="83"/>
      <c r="B61" s="86" t="s">
        <v>134</v>
      </c>
      <c r="C61" s="87" t="s">
        <v>284</v>
      </c>
      <c r="D61" s="87"/>
      <c r="E61" s="88">
        <v>79202</v>
      </c>
      <c r="F61" s="537">
        <v>0</v>
      </c>
      <c r="G61" s="538"/>
      <c r="H61" s="516">
        <v>1117603.73</v>
      </c>
      <c r="I61" s="517"/>
      <c r="J61" s="21"/>
    </row>
    <row r="62" spans="1:10" ht="10.15" customHeight="1">
      <c r="A62" s="83"/>
      <c r="B62" s="86"/>
      <c r="C62" s="87"/>
      <c r="D62" s="87"/>
      <c r="E62" s="88"/>
      <c r="F62" s="539"/>
      <c r="G62" s="540"/>
      <c r="H62" s="518"/>
      <c r="I62" s="519"/>
      <c r="J62" s="21"/>
    </row>
    <row r="63" spans="1:10">
      <c r="A63" s="83"/>
      <c r="B63" s="86"/>
      <c r="C63" s="84" t="s">
        <v>237</v>
      </c>
      <c r="D63" s="84"/>
      <c r="E63" s="88">
        <v>79</v>
      </c>
      <c r="F63" s="394">
        <f>SUM(F60:F61)</f>
        <v>0</v>
      </c>
      <c r="G63" s="395"/>
      <c r="H63" s="481">
        <f>SUM(H60:H61)</f>
        <v>1117603.73</v>
      </c>
      <c r="I63" s="411"/>
      <c r="J63" s="21"/>
    </row>
    <row r="64" spans="1:10" ht="10.15" customHeight="1">
      <c r="A64" s="83"/>
      <c r="B64" s="87"/>
      <c r="C64" s="87"/>
      <c r="D64" s="87"/>
      <c r="E64" s="88"/>
      <c r="F64" s="474"/>
      <c r="G64" s="531"/>
      <c r="H64" s="490"/>
      <c r="I64" s="475"/>
      <c r="J64" s="21"/>
    </row>
    <row r="65" spans="1:10" ht="13.5" thickBot="1">
      <c r="A65" s="83" t="s">
        <v>285</v>
      </c>
      <c r="B65" s="84" t="s">
        <v>286</v>
      </c>
      <c r="C65" s="87"/>
      <c r="D65" s="87"/>
      <c r="E65" s="91"/>
      <c r="F65" s="521">
        <f>F55+F63</f>
        <v>8957715.8300000001</v>
      </c>
      <c r="G65" s="522"/>
      <c r="H65" s="508">
        <f>H55+H63</f>
        <v>8964968.0899999999</v>
      </c>
      <c r="I65" s="509"/>
      <c r="J65" s="21"/>
    </row>
    <row r="66" spans="1:10">
      <c r="A66" s="92"/>
      <c r="B66" s="93"/>
      <c r="C66" s="93"/>
      <c r="D66" s="93"/>
      <c r="E66" s="94"/>
      <c r="F66" s="95"/>
      <c r="G66" s="95"/>
      <c r="H66" s="95"/>
      <c r="I66" s="95"/>
      <c r="J66" s="21"/>
    </row>
    <row r="67" spans="1:10" ht="15">
      <c r="A67" s="23"/>
      <c r="B67" s="22"/>
      <c r="C67" s="22"/>
      <c r="D67" s="22"/>
      <c r="E67" s="24"/>
      <c r="F67" s="21"/>
      <c r="G67" s="21"/>
      <c r="H67" s="21"/>
      <c r="I67" s="21"/>
      <c r="J67" s="21"/>
    </row>
    <row r="68" spans="1:10" ht="15">
      <c r="A68" s="23"/>
      <c r="B68" s="22"/>
      <c r="C68" s="22"/>
      <c r="D68" s="22"/>
      <c r="E68" s="24"/>
      <c r="F68" s="21"/>
      <c r="G68" s="21"/>
      <c r="H68" s="21"/>
      <c r="I68" s="21"/>
      <c r="J68" s="21"/>
    </row>
  </sheetData>
  <mergeCells count="128">
    <mergeCell ref="B23:D24"/>
    <mergeCell ref="C28:D28"/>
    <mergeCell ref="A1:B2"/>
    <mergeCell ref="C1:C2"/>
    <mergeCell ref="A3:E3"/>
    <mergeCell ref="E5:E7"/>
    <mergeCell ref="G2:H2"/>
    <mergeCell ref="G3:H3"/>
    <mergeCell ref="D1:F2"/>
    <mergeCell ref="F5:G7"/>
    <mergeCell ref="H5:I7"/>
    <mergeCell ref="F8:G8"/>
    <mergeCell ref="G1:H1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64:I64"/>
    <mergeCell ref="H65:I65"/>
    <mergeCell ref="H57:I57"/>
    <mergeCell ref="H58:I58"/>
    <mergeCell ref="H59:I59"/>
    <mergeCell ref="H60:I60"/>
    <mergeCell ref="H61:I61"/>
    <mergeCell ref="H62:I62"/>
    <mergeCell ref="H49:I49"/>
    <mergeCell ref="H50:I50"/>
    <mergeCell ref="H51:I51"/>
    <mergeCell ref="H52:I52"/>
    <mergeCell ref="H53:I53"/>
    <mergeCell ref="H54:I54"/>
    <mergeCell ref="H55:I55"/>
    <mergeCell ref="H56:I56"/>
    <mergeCell ref="H63:I63"/>
  </mergeCells>
  <pageMargins left="0.3543307086614173" right="0.3543307086614173" top="0.3543307086614173" bottom="0.3543307086614173" header="0.11811023622047244" footer="0.11811023622047244"/>
  <pageSetup paperSize="9" scale="88" orientation="portrait" r:id="rId1"/>
  <headerFooter>
    <oddFooter>&amp;RPage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17"/>
  <dimension ref="A1:S51"/>
  <sheetViews>
    <sheetView zoomScaleNormal="100" workbookViewId="0">
      <selection activeCell="A4" sqref="A4"/>
    </sheetView>
  </sheetViews>
  <sheetFormatPr baseColWidth="10" defaultRowHeight="12.75"/>
  <cols>
    <col min="1" max="19" width="5.28515625" customWidth="1"/>
  </cols>
  <sheetData>
    <row r="1" spans="1:19" ht="13.15" customHeight="1">
      <c r="A1" s="243" t="str">
        <f>Coordonnées!A1</f>
        <v>Synthèse des Comptes</v>
      </c>
      <c r="B1" s="244"/>
      <c r="C1" s="244"/>
      <c r="D1" s="240" t="str">
        <f>Coordonnées!D1</f>
        <v>Administration communale de</v>
      </c>
      <c r="E1" s="240"/>
      <c r="F1" s="240"/>
      <c r="G1" s="240"/>
      <c r="H1" s="240"/>
      <c r="I1" s="240"/>
      <c r="J1" s="238" t="str">
        <f>Coordonnées!J1</f>
        <v>ANTHISNES</v>
      </c>
      <c r="K1" s="238"/>
      <c r="L1" s="238"/>
      <c r="M1" s="238"/>
      <c r="N1" s="238"/>
      <c r="O1" s="238"/>
      <c r="P1" s="263" t="str">
        <f>Coordonnées!P1</f>
        <v>Code INS</v>
      </c>
      <c r="Q1" s="264"/>
      <c r="R1" s="259">
        <f>Coordonnées!R1</f>
        <v>61079</v>
      </c>
      <c r="S1" s="260"/>
    </row>
    <row r="2" spans="1:19">
      <c r="A2" s="245"/>
      <c r="B2" s="246"/>
      <c r="C2" s="246"/>
      <c r="D2" s="241"/>
      <c r="E2" s="241"/>
      <c r="F2" s="242"/>
      <c r="G2" s="242"/>
      <c r="H2" s="241"/>
      <c r="I2" s="241"/>
      <c r="J2" s="239"/>
      <c r="K2" s="239"/>
      <c r="L2" s="239"/>
      <c r="M2" s="239"/>
      <c r="N2" s="239"/>
      <c r="O2" s="239"/>
      <c r="P2" s="265" t="str">
        <f>Coordonnées!P2</f>
        <v>Exercice:</v>
      </c>
      <c r="Q2" s="266"/>
      <c r="R2" s="261">
        <f>Coordonnées!R2</f>
        <v>2023</v>
      </c>
      <c r="S2" s="262"/>
    </row>
    <row r="3" spans="1:19">
      <c r="A3" s="187" t="str">
        <f>Coordonnées!A3</f>
        <v>Modèle officiel généré par l'application eComptes © SPW Intérieur et Action Sociale</v>
      </c>
      <c r="B3" s="29"/>
      <c r="C3" s="29"/>
      <c r="D3" s="29"/>
      <c r="E3" s="29"/>
      <c r="F3" s="56"/>
      <c r="G3" s="56"/>
      <c r="H3" s="29"/>
      <c r="I3" s="29"/>
      <c r="J3" s="55"/>
      <c r="K3" s="55"/>
      <c r="L3" s="55"/>
      <c r="M3" s="55"/>
      <c r="N3" s="29"/>
      <c r="O3" s="29"/>
      <c r="P3" s="235" t="str">
        <f>Coordonnées!P3</f>
        <v>Version:</v>
      </c>
      <c r="Q3" s="236"/>
      <c r="R3" s="267">
        <f>Coordonnées!R3</f>
        <v>1</v>
      </c>
      <c r="S3" s="268"/>
    </row>
    <row r="4" spans="1:19" ht="13.15" customHeight="1">
      <c r="A4" s="63"/>
      <c r="B4" s="63"/>
      <c r="C4" s="63"/>
      <c r="D4" s="63"/>
      <c r="E4" s="63"/>
      <c r="F4" s="63"/>
      <c r="G4" s="63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 ht="16.149999999999999" customHeight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46"/>
      <c r="S5" s="46"/>
    </row>
    <row r="6" spans="1:19" ht="16.149999999999999" customHeight="1">
      <c r="A6" s="27" t="s">
        <v>293</v>
      </c>
      <c r="B6" s="26"/>
      <c r="C6" s="26"/>
      <c r="D6" s="26"/>
      <c r="E6" s="26"/>
      <c r="F6" s="64"/>
      <c r="G6" s="46"/>
      <c r="H6" s="46"/>
      <c r="I6" s="46"/>
      <c r="J6" s="46"/>
      <c r="K6" s="46"/>
      <c r="L6" s="46"/>
      <c r="M6" s="64"/>
      <c r="N6" s="64"/>
      <c r="O6" s="64"/>
      <c r="P6" s="64"/>
      <c r="Q6" s="46"/>
      <c r="R6" s="46"/>
      <c r="S6" s="46"/>
    </row>
    <row r="7" spans="1:19" ht="16.899999999999999" customHeight="1">
      <c r="A7" s="68"/>
      <c r="B7" s="152"/>
      <c r="C7" s="152"/>
      <c r="D7" s="152"/>
      <c r="E7" s="152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8"/>
      <c r="S7" s="68"/>
    </row>
    <row r="8" spans="1:19" ht="16.899999999999999" customHeight="1">
      <c r="A8" s="66"/>
      <c r="B8" s="588"/>
      <c r="C8" s="589"/>
      <c r="D8" s="589"/>
      <c r="E8" s="589"/>
      <c r="F8" s="589"/>
      <c r="G8" s="589"/>
      <c r="H8" s="589"/>
      <c r="I8" s="589"/>
      <c r="J8" s="589"/>
      <c r="K8" s="589"/>
      <c r="L8" s="589"/>
      <c r="M8" s="589"/>
      <c r="N8" s="589"/>
      <c r="O8" s="589"/>
      <c r="P8" s="589"/>
      <c r="Q8" s="589"/>
      <c r="R8" s="590"/>
      <c r="S8" s="153"/>
    </row>
    <row r="9" spans="1:19" ht="16.899999999999999" customHeight="1">
      <c r="A9" s="66"/>
      <c r="B9" s="567"/>
      <c r="C9" s="568"/>
      <c r="D9" s="568"/>
      <c r="E9" s="568"/>
      <c r="F9" s="568"/>
      <c r="G9" s="568"/>
      <c r="H9" s="568"/>
      <c r="I9" s="568"/>
      <c r="J9" s="568"/>
      <c r="K9" s="568"/>
      <c r="L9" s="568"/>
      <c r="M9" s="568"/>
      <c r="N9" s="568"/>
      <c r="O9" s="568"/>
      <c r="P9" s="568"/>
      <c r="Q9" s="568"/>
      <c r="R9" s="569"/>
      <c r="S9" s="66"/>
    </row>
    <row r="10" spans="1:19" ht="16.899999999999999" customHeight="1">
      <c r="A10" s="66"/>
      <c r="B10" s="567"/>
      <c r="C10" s="568"/>
      <c r="D10" s="568"/>
      <c r="E10" s="568"/>
      <c r="F10" s="568"/>
      <c r="G10" s="568"/>
      <c r="H10" s="568"/>
      <c r="I10" s="568"/>
      <c r="J10" s="568"/>
      <c r="K10" s="568"/>
      <c r="L10" s="568"/>
      <c r="M10" s="568"/>
      <c r="N10" s="568"/>
      <c r="O10" s="568"/>
      <c r="P10" s="568"/>
      <c r="Q10" s="568"/>
      <c r="R10" s="569"/>
      <c r="S10" s="66"/>
    </row>
    <row r="11" spans="1:19" ht="16.899999999999999" customHeight="1">
      <c r="A11" s="66"/>
      <c r="B11" s="567"/>
      <c r="C11" s="568"/>
      <c r="D11" s="568"/>
      <c r="E11" s="568"/>
      <c r="F11" s="568"/>
      <c r="G11" s="568"/>
      <c r="H11" s="568"/>
      <c r="I11" s="568"/>
      <c r="J11" s="568"/>
      <c r="K11" s="568"/>
      <c r="L11" s="568"/>
      <c r="M11" s="568"/>
      <c r="N11" s="568"/>
      <c r="O11" s="568"/>
      <c r="P11" s="568"/>
      <c r="Q11" s="568"/>
      <c r="R11" s="569"/>
      <c r="S11" s="71"/>
    </row>
    <row r="12" spans="1:19" ht="16.899999999999999" customHeight="1">
      <c r="A12" s="66"/>
      <c r="B12" s="567"/>
      <c r="C12" s="568"/>
      <c r="D12" s="568"/>
      <c r="E12" s="568"/>
      <c r="F12" s="568"/>
      <c r="G12" s="568"/>
      <c r="H12" s="568"/>
      <c r="I12" s="568"/>
      <c r="J12" s="568"/>
      <c r="K12" s="568"/>
      <c r="L12" s="568"/>
      <c r="M12" s="568"/>
      <c r="N12" s="568"/>
      <c r="O12" s="568"/>
      <c r="P12" s="568"/>
      <c r="Q12" s="568"/>
      <c r="R12" s="569"/>
      <c r="S12" s="72"/>
    </row>
    <row r="13" spans="1:19" ht="16.899999999999999" customHeight="1">
      <c r="A13" s="66"/>
      <c r="B13" s="567"/>
      <c r="C13" s="568"/>
      <c r="D13" s="568"/>
      <c r="E13" s="568"/>
      <c r="F13" s="568"/>
      <c r="G13" s="568"/>
      <c r="H13" s="568"/>
      <c r="I13" s="568"/>
      <c r="J13" s="568"/>
      <c r="K13" s="568"/>
      <c r="L13" s="568"/>
      <c r="M13" s="568"/>
      <c r="N13" s="568"/>
      <c r="O13" s="568"/>
      <c r="P13" s="568"/>
      <c r="Q13" s="568"/>
      <c r="R13" s="569"/>
      <c r="S13" s="72"/>
    </row>
    <row r="14" spans="1:19" ht="16.899999999999999" customHeight="1">
      <c r="A14" s="66"/>
      <c r="B14" s="567"/>
      <c r="C14" s="568"/>
      <c r="D14" s="568"/>
      <c r="E14" s="568"/>
      <c r="F14" s="568"/>
      <c r="G14" s="568"/>
      <c r="H14" s="568"/>
      <c r="I14" s="568"/>
      <c r="J14" s="568"/>
      <c r="K14" s="568"/>
      <c r="L14" s="568"/>
      <c r="M14" s="568"/>
      <c r="N14" s="568"/>
      <c r="O14" s="568"/>
      <c r="P14" s="568"/>
      <c r="Q14" s="568"/>
      <c r="R14" s="569"/>
      <c r="S14" s="72"/>
    </row>
    <row r="15" spans="1:19" ht="16.899999999999999" customHeight="1">
      <c r="A15" s="73"/>
      <c r="B15" s="582"/>
      <c r="C15" s="583"/>
      <c r="D15" s="583"/>
      <c r="E15" s="583"/>
      <c r="F15" s="583"/>
      <c r="G15" s="583"/>
      <c r="H15" s="583"/>
      <c r="I15" s="583"/>
      <c r="J15" s="583"/>
      <c r="K15" s="583"/>
      <c r="L15" s="583"/>
      <c r="M15" s="583"/>
      <c r="N15" s="583"/>
      <c r="O15" s="583"/>
      <c r="P15" s="583"/>
      <c r="Q15" s="583"/>
      <c r="R15" s="584"/>
      <c r="S15" s="72"/>
    </row>
    <row r="16" spans="1:19" ht="16.899999999999999" customHeight="1">
      <c r="A16" s="66"/>
      <c r="B16" s="567"/>
      <c r="C16" s="568"/>
      <c r="D16" s="568"/>
      <c r="E16" s="568"/>
      <c r="F16" s="568"/>
      <c r="G16" s="568"/>
      <c r="H16" s="568"/>
      <c r="I16" s="568"/>
      <c r="J16" s="568"/>
      <c r="K16" s="568"/>
      <c r="L16" s="568"/>
      <c r="M16" s="568"/>
      <c r="N16" s="568"/>
      <c r="O16" s="568"/>
      <c r="P16" s="568"/>
      <c r="Q16" s="568"/>
      <c r="R16" s="569"/>
      <c r="S16" s="72"/>
    </row>
    <row r="17" spans="1:19" ht="16.899999999999999" customHeight="1">
      <c r="A17" s="66"/>
      <c r="B17" s="567"/>
      <c r="C17" s="568"/>
      <c r="D17" s="568"/>
      <c r="E17" s="568"/>
      <c r="F17" s="568"/>
      <c r="G17" s="568"/>
      <c r="H17" s="568"/>
      <c r="I17" s="568"/>
      <c r="J17" s="568"/>
      <c r="K17" s="568"/>
      <c r="L17" s="568"/>
      <c r="M17" s="568"/>
      <c r="N17" s="568"/>
      <c r="O17" s="568"/>
      <c r="P17" s="568"/>
      <c r="Q17" s="568"/>
      <c r="R17" s="569"/>
      <c r="S17" s="72"/>
    </row>
    <row r="18" spans="1:19" ht="16.899999999999999" customHeight="1">
      <c r="A18" s="66"/>
      <c r="B18" s="567"/>
      <c r="C18" s="568"/>
      <c r="D18" s="568"/>
      <c r="E18" s="568"/>
      <c r="F18" s="568"/>
      <c r="G18" s="568"/>
      <c r="H18" s="568"/>
      <c r="I18" s="568"/>
      <c r="J18" s="568"/>
      <c r="K18" s="568"/>
      <c r="L18" s="568"/>
      <c r="M18" s="568"/>
      <c r="N18" s="568"/>
      <c r="O18" s="568"/>
      <c r="P18" s="568"/>
      <c r="Q18" s="568"/>
      <c r="R18" s="569"/>
      <c r="S18" s="71"/>
    </row>
    <row r="19" spans="1:19" s="70" customFormat="1" ht="16.899999999999999" customHeight="1">
      <c r="A19" s="73"/>
      <c r="B19" s="582"/>
      <c r="C19" s="583"/>
      <c r="D19" s="583"/>
      <c r="E19" s="583"/>
      <c r="F19" s="583"/>
      <c r="G19" s="583"/>
      <c r="H19" s="583"/>
      <c r="I19" s="583"/>
      <c r="J19" s="583"/>
      <c r="K19" s="583"/>
      <c r="L19" s="583"/>
      <c r="M19" s="583"/>
      <c r="N19" s="583"/>
      <c r="O19" s="583"/>
      <c r="P19" s="583"/>
      <c r="Q19" s="583"/>
      <c r="R19" s="584"/>
      <c r="S19" s="74"/>
    </row>
    <row r="20" spans="1:19" s="70" customFormat="1" ht="16.899999999999999" customHeight="1">
      <c r="A20" s="73"/>
      <c r="B20" s="582"/>
      <c r="C20" s="583"/>
      <c r="D20" s="583"/>
      <c r="E20" s="583"/>
      <c r="F20" s="583"/>
      <c r="G20" s="583"/>
      <c r="H20" s="583"/>
      <c r="I20" s="583"/>
      <c r="J20" s="583"/>
      <c r="K20" s="583"/>
      <c r="L20" s="583"/>
      <c r="M20" s="583"/>
      <c r="N20" s="583"/>
      <c r="O20" s="583"/>
      <c r="P20" s="583"/>
      <c r="Q20" s="583"/>
      <c r="R20" s="584"/>
      <c r="S20" s="74"/>
    </row>
    <row r="21" spans="1:19" ht="16.899999999999999" customHeight="1">
      <c r="A21" s="66"/>
      <c r="B21" s="567"/>
      <c r="C21" s="568"/>
      <c r="D21" s="568"/>
      <c r="E21" s="568"/>
      <c r="F21" s="568"/>
      <c r="G21" s="568"/>
      <c r="H21" s="568"/>
      <c r="I21" s="568"/>
      <c r="J21" s="568"/>
      <c r="K21" s="568"/>
      <c r="L21" s="568"/>
      <c r="M21" s="568"/>
      <c r="N21" s="568"/>
      <c r="O21" s="568"/>
      <c r="P21" s="568"/>
      <c r="Q21" s="568"/>
      <c r="R21" s="569"/>
      <c r="S21" s="72"/>
    </row>
    <row r="22" spans="1:19" ht="16.899999999999999" customHeight="1">
      <c r="A22" s="66"/>
      <c r="B22" s="567"/>
      <c r="C22" s="568"/>
      <c r="D22" s="568"/>
      <c r="E22" s="568"/>
      <c r="F22" s="568"/>
      <c r="G22" s="568"/>
      <c r="H22" s="568"/>
      <c r="I22" s="568"/>
      <c r="J22" s="568"/>
      <c r="K22" s="568"/>
      <c r="L22" s="568"/>
      <c r="M22" s="568"/>
      <c r="N22" s="568"/>
      <c r="O22" s="568"/>
      <c r="P22" s="568"/>
      <c r="Q22" s="568"/>
      <c r="R22" s="569"/>
      <c r="S22" s="72"/>
    </row>
    <row r="23" spans="1:19" ht="16.899999999999999" customHeight="1">
      <c r="A23" s="66"/>
      <c r="B23" s="567"/>
      <c r="C23" s="568"/>
      <c r="D23" s="568"/>
      <c r="E23" s="568"/>
      <c r="F23" s="568"/>
      <c r="G23" s="568"/>
      <c r="H23" s="568"/>
      <c r="I23" s="568"/>
      <c r="J23" s="568"/>
      <c r="K23" s="568"/>
      <c r="L23" s="568"/>
      <c r="M23" s="568"/>
      <c r="N23" s="568"/>
      <c r="O23" s="568"/>
      <c r="P23" s="568"/>
      <c r="Q23" s="568"/>
      <c r="R23" s="569"/>
      <c r="S23" s="72"/>
    </row>
    <row r="24" spans="1:19" ht="16.899999999999999" customHeight="1">
      <c r="A24" s="66"/>
      <c r="B24" s="567"/>
      <c r="C24" s="568"/>
      <c r="D24" s="568"/>
      <c r="E24" s="568"/>
      <c r="F24" s="568"/>
      <c r="G24" s="568"/>
      <c r="H24" s="568"/>
      <c r="I24" s="568"/>
      <c r="J24" s="568"/>
      <c r="K24" s="568"/>
      <c r="L24" s="568"/>
      <c r="M24" s="568"/>
      <c r="N24" s="568"/>
      <c r="O24" s="568"/>
      <c r="P24" s="568"/>
      <c r="Q24" s="568"/>
      <c r="R24" s="569"/>
      <c r="S24" s="72"/>
    </row>
    <row r="25" spans="1:19" ht="16.899999999999999" customHeight="1">
      <c r="A25" s="66"/>
      <c r="B25" s="567"/>
      <c r="C25" s="568"/>
      <c r="D25" s="568"/>
      <c r="E25" s="568"/>
      <c r="F25" s="568"/>
      <c r="G25" s="568"/>
      <c r="H25" s="568"/>
      <c r="I25" s="568"/>
      <c r="J25" s="568"/>
      <c r="K25" s="568"/>
      <c r="L25" s="568"/>
      <c r="M25" s="568"/>
      <c r="N25" s="568"/>
      <c r="O25" s="568"/>
      <c r="P25" s="568"/>
      <c r="Q25" s="568"/>
      <c r="R25" s="569"/>
      <c r="S25" s="72"/>
    </row>
    <row r="26" spans="1:19" ht="16.899999999999999" customHeight="1">
      <c r="A26" s="66"/>
      <c r="B26" s="567"/>
      <c r="C26" s="568"/>
      <c r="D26" s="568"/>
      <c r="E26" s="568"/>
      <c r="F26" s="568"/>
      <c r="G26" s="568"/>
      <c r="H26" s="568"/>
      <c r="I26" s="568"/>
      <c r="J26" s="568"/>
      <c r="K26" s="568"/>
      <c r="L26" s="568"/>
      <c r="M26" s="568"/>
      <c r="N26" s="568"/>
      <c r="O26" s="568"/>
      <c r="P26" s="568"/>
      <c r="Q26" s="568"/>
      <c r="R26" s="569"/>
      <c r="S26" s="72"/>
    </row>
    <row r="27" spans="1:19" ht="16.899999999999999" customHeight="1">
      <c r="A27" s="75"/>
      <c r="B27" s="576"/>
      <c r="C27" s="577"/>
      <c r="D27" s="577"/>
      <c r="E27" s="577"/>
      <c r="F27" s="577"/>
      <c r="G27" s="577"/>
      <c r="H27" s="577"/>
      <c r="I27" s="577"/>
      <c r="J27" s="577"/>
      <c r="K27" s="577"/>
      <c r="L27" s="577"/>
      <c r="M27" s="577"/>
      <c r="N27" s="577"/>
      <c r="O27" s="577"/>
      <c r="P27" s="577"/>
      <c r="Q27" s="577"/>
      <c r="R27" s="578"/>
      <c r="S27" s="154"/>
    </row>
    <row r="28" spans="1:19" ht="16.899999999999999" customHeight="1">
      <c r="A28" s="66"/>
      <c r="B28" s="567"/>
      <c r="C28" s="568"/>
      <c r="D28" s="568"/>
      <c r="E28" s="568"/>
      <c r="F28" s="568"/>
      <c r="G28" s="568"/>
      <c r="H28" s="568"/>
      <c r="I28" s="568"/>
      <c r="J28" s="568"/>
      <c r="K28" s="568"/>
      <c r="L28" s="568"/>
      <c r="M28" s="568"/>
      <c r="N28" s="568"/>
      <c r="O28" s="568"/>
      <c r="P28" s="568"/>
      <c r="Q28" s="568"/>
      <c r="R28" s="569"/>
      <c r="S28" s="72"/>
    </row>
    <row r="29" spans="1:19" ht="16.899999999999999" customHeight="1">
      <c r="A29" s="66"/>
      <c r="B29" s="567"/>
      <c r="C29" s="568"/>
      <c r="D29" s="568"/>
      <c r="E29" s="568"/>
      <c r="F29" s="568"/>
      <c r="G29" s="568"/>
      <c r="H29" s="568"/>
      <c r="I29" s="568"/>
      <c r="J29" s="568"/>
      <c r="K29" s="568"/>
      <c r="L29" s="568"/>
      <c r="M29" s="568"/>
      <c r="N29" s="568"/>
      <c r="O29" s="568"/>
      <c r="P29" s="568"/>
      <c r="Q29" s="568"/>
      <c r="R29" s="569"/>
      <c r="S29" s="72"/>
    </row>
    <row r="30" spans="1:19" s="70" customFormat="1" ht="16.899999999999999" customHeight="1">
      <c r="A30" s="73"/>
      <c r="B30" s="582"/>
      <c r="C30" s="583"/>
      <c r="D30" s="583"/>
      <c r="E30" s="583"/>
      <c r="F30" s="583"/>
      <c r="G30" s="583"/>
      <c r="H30" s="583"/>
      <c r="I30" s="583"/>
      <c r="J30" s="583"/>
      <c r="K30" s="583"/>
      <c r="L30" s="583"/>
      <c r="M30" s="583"/>
      <c r="N30" s="583"/>
      <c r="O30" s="583"/>
      <c r="P30" s="583"/>
      <c r="Q30" s="583"/>
      <c r="R30" s="584"/>
      <c r="S30" s="74"/>
    </row>
    <row r="31" spans="1:19" ht="16.899999999999999" customHeight="1">
      <c r="A31" s="66"/>
      <c r="B31" s="567"/>
      <c r="C31" s="568"/>
      <c r="D31" s="568"/>
      <c r="E31" s="568"/>
      <c r="F31" s="568"/>
      <c r="G31" s="568"/>
      <c r="H31" s="568"/>
      <c r="I31" s="568"/>
      <c r="J31" s="568"/>
      <c r="K31" s="568"/>
      <c r="L31" s="568"/>
      <c r="M31" s="568"/>
      <c r="N31" s="568"/>
      <c r="O31" s="568"/>
      <c r="P31" s="568"/>
      <c r="Q31" s="568"/>
      <c r="R31" s="569"/>
      <c r="S31" s="72"/>
    </row>
    <row r="32" spans="1:19" ht="16.899999999999999" customHeight="1">
      <c r="A32" s="75"/>
      <c r="B32" s="576"/>
      <c r="C32" s="577"/>
      <c r="D32" s="577"/>
      <c r="E32" s="577"/>
      <c r="F32" s="577"/>
      <c r="G32" s="577"/>
      <c r="H32" s="577"/>
      <c r="I32" s="577"/>
      <c r="J32" s="577"/>
      <c r="K32" s="577"/>
      <c r="L32" s="577"/>
      <c r="M32" s="577"/>
      <c r="N32" s="577"/>
      <c r="O32" s="577"/>
      <c r="P32" s="577"/>
      <c r="Q32" s="577"/>
      <c r="R32" s="578"/>
      <c r="S32" s="154"/>
    </row>
    <row r="33" spans="1:19" ht="16.899999999999999" customHeight="1">
      <c r="A33" s="75"/>
      <c r="B33" s="576"/>
      <c r="C33" s="577"/>
      <c r="D33" s="577"/>
      <c r="E33" s="577"/>
      <c r="F33" s="577"/>
      <c r="G33" s="577"/>
      <c r="H33" s="577"/>
      <c r="I33" s="577"/>
      <c r="J33" s="577"/>
      <c r="K33" s="577"/>
      <c r="L33" s="577"/>
      <c r="M33" s="577"/>
      <c r="N33" s="577"/>
      <c r="O33" s="577"/>
      <c r="P33" s="577"/>
      <c r="Q33" s="577"/>
      <c r="R33" s="578"/>
      <c r="S33" s="154"/>
    </row>
    <row r="34" spans="1:19" s="70" customFormat="1" ht="16.899999999999999" customHeight="1">
      <c r="A34" s="73"/>
      <c r="B34" s="582"/>
      <c r="C34" s="583"/>
      <c r="D34" s="583"/>
      <c r="E34" s="583"/>
      <c r="F34" s="583"/>
      <c r="G34" s="583"/>
      <c r="H34" s="583"/>
      <c r="I34" s="583"/>
      <c r="J34" s="583"/>
      <c r="K34" s="583"/>
      <c r="L34" s="583"/>
      <c r="M34" s="583"/>
      <c r="N34" s="583"/>
      <c r="O34" s="583"/>
      <c r="P34" s="583"/>
      <c r="Q34" s="583"/>
      <c r="R34" s="584"/>
      <c r="S34" s="74"/>
    </row>
    <row r="35" spans="1:19" ht="16.899999999999999" customHeight="1">
      <c r="A35" s="66"/>
      <c r="B35" s="567"/>
      <c r="C35" s="568"/>
      <c r="D35" s="568"/>
      <c r="E35" s="568"/>
      <c r="F35" s="568"/>
      <c r="G35" s="568"/>
      <c r="H35" s="568"/>
      <c r="I35" s="568"/>
      <c r="J35" s="568"/>
      <c r="K35" s="568"/>
      <c r="L35" s="568"/>
      <c r="M35" s="568"/>
      <c r="N35" s="568"/>
      <c r="O35" s="568"/>
      <c r="P35" s="568"/>
      <c r="Q35" s="568"/>
      <c r="R35" s="569"/>
      <c r="S35" s="72"/>
    </row>
    <row r="36" spans="1:19" ht="16.899999999999999" customHeight="1">
      <c r="A36" s="76"/>
      <c r="B36" s="585"/>
      <c r="C36" s="586"/>
      <c r="D36" s="586"/>
      <c r="E36" s="586"/>
      <c r="F36" s="586"/>
      <c r="G36" s="586"/>
      <c r="H36" s="586"/>
      <c r="I36" s="586"/>
      <c r="J36" s="586"/>
      <c r="K36" s="586"/>
      <c r="L36" s="586"/>
      <c r="M36" s="586"/>
      <c r="N36" s="586"/>
      <c r="O36" s="586"/>
      <c r="P36" s="586"/>
      <c r="Q36" s="586"/>
      <c r="R36" s="587"/>
      <c r="S36" s="154"/>
    </row>
    <row r="37" spans="1:19" s="70" customFormat="1" ht="16.899999999999999" customHeight="1">
      <c r="A37" s="73"/>
      <c r="B37" s="582"/>
      <c r="C37" s="583"/>
      <c r="D37" s="583"/>
      <c r="E37" s="583"/>
      <c r="F37" s="583"/>
      <c r="G37" s="583"/>
      <c r="H37" s="583"/>
      <c r="I37" s="583"/>
      <c r="J37" s="583"/>
      <c r="K37" s="583"/>
      <c r="L37" s="583"/>
      <c r="M37" s="583"/>
      <c r="N37" s="583"/>
      <c r="O37" s="583"/>
      <c r="P37" s="583"/>
      <c r="Q37" s="583"/>
      <c r="R37" s="584"/>
      <c r="S37" s="74"/>
    </row>
    <row r="38" spans="1:19" ht="16.899999999999999" customHeight="1">
      <c r="A38" s="66"/>
      <c r="B38" s="567"/>
      <c r="C38" s="568"/>
      <c r="D38" s="568"/>
      <c r="E38" s="568"/>
      <c r="F38" s="568"/>
      <c r="G38" s="568"/>
      <c r="H38" s="568"/>
      <c r="I38" s="568"/>
      <c r="J38" s="568"/>
      <c r="K38" s="568"/>
      <c r="L38" s="568"/>
      <c r="M38" s="568"/>
      <c r="N38" s="568"/>
      <c r="O38" s="568"/>
      <c r="P38" s="568"/>
      <c r="Q38" s="568"/>
      <c r="R38" s="569"/>
      <c r="S38" s="72"/>
    </row>
    <row r="39" spans="1:19" ht="16.899999999999999" customHeight="1">
      <c r="A39" s="66"/>
      <c r="B39" s="567"/>
      <c r="C39" s="568"/>
      <c r="D39" s="568"/>
      <c r="E39" s="568"/>
      <c r="F39" s="568"/>
      <c r="G39" s="568"/>
      <c r="H39" s="568"/>
      <c r="I39" s="568"/>
      <c r="J39" s="568"/>
      <c r="K39" s="568"/>
      <c r="L39" s="568"/>
      <c r="M39" s="568"/>
      <c r="N39" s="568"/>
      <c r="O39" s="568"/>
      <c r="P39" s="568"/>
      <c r="Q39" s="568"/>
      <c r="R39" s="569"/>
      <c r="S39" s="72"/>
    </row>
    <row r="40" spans="1:19" ht="16.899999999999999" customHeight="1">
      <c r="A40" s="66"/>
      <c r="B40" s="567"/>
      <c r="C40" s="568"/>
      <c r="D40" s="568"/>
      <c r="E40" s="568"/>
      <c r="F40" s="568"/>
      <c r="G40" s="568"/>
      <c r="H40" s="568"/>
      <c r="I40" s="568"/>
      <c r="J40" s="568"/>
      <c r="K40" s="568"/>
      <c r="L40" s="568"/>
      <c r="M40" s="568"/>
      <c r="N40" s="568"/>
      <c r="O40" s="568"/>
      <c r="P40" s="568"/>
      <c r="Q40" s="568"/>
      <c r="R40" s="569"/>
      <c r="S40" s="72"/>
    </row>
    <row r="41" spans="1:19" ht="16.899999999999999" customHeight="1">
      <c r="A41" s="66"/>
      <c r="B41" s="567"/>
      <c r="C41" s="568"/>
      <c r="D41" s="568"/>
      <c r="E41" s="568"/>
      <c r="F41" s="568"/>
      <c r="G41" s="568"/>
      <c r="H41" s="568"/>
      <c r="I41" s="568"/>
      <c r="J41" s="568"/>
      <c r="K41" s="568"/>
      <c r="L41" s="568"/>
      <c r="M41" s="568"/>
      <c r="N41" s="568"/>
      <c r="O41" s="568"/>
      <c r="P41" s="568"/>
      <c r="Q41" s="568"/>
      <c r="R41" s="569"/>
      <c r="S41" s="72"/>
    </row>
    <row r="42" spans="1:19" ht="16.899999999999999" customHeight="1">
      <c r="A42" s="66"/>
      <c r="B42" s="567"/>
      <c r="C42" s="568"/>
      <c r="D42" s="568"/>
      <c r="E42" s="568"/>
      <c r="F42" s="568"/>
      <c r="G42" s="568"/>
      <c r="H42" s="568"/>
      <c r="I42" s="568"/>
      <c r="J42" s="568"/>
      <c r="K42" s="568"/>
      <c r="L42" s="568"/>
      <c r="M42" s="568"/>
      <c r="N42" s="568"/>
      <c r="O42" s="568"/>
      <c r="P42" s="568"/>
      <c r="Q42" s="568"/>
      <c r="R42" s="569"/>
      <c r="S42" s="72"/>
    </row>
    <row r="43" spans="1:19" ht="16.899999999999999" customHeight="1">
      <c r="A43" s="66"/>
      <c r="B43" s="567"/>
      <c r="C43" s="568"/>
      <c r="D43" s="568"/>
      <c r="E43" s="568"/>
      <c r="F43" s="568"/>
      <c r="G43" s="568"/>
      <c r="H43" s="568"/>
      <c r="I43" s="568"/>
      <c r="J43" s="568"/>
      <c r="K43" s="568"/>
      <c r="L43" s="568"/>
      <c r="M43" s="568"/>
      <c r="N43" s="568"/>
      <c r="O43" s="568"/>
      <c r="P43" s="568"/>
      <c r="Q43" s="568"/>
      <c r="R43" s="569"/>
      <c r="S43" s="72"/>
    </row>
    <row r="44" spans="1:19" ht="16.899999999999999" customHeight="1">
      <c r="A44" s="75"/>
      <c r="B44" s="576"/>
      <c r="C44" s="577"/>
      <c r="D44" s="577"/>
      <c r="E44" s="577"/>
      <c r="F44" s="577"/>
      <c r="G44" s="577"/>
      <c r="H44" s="577"/>
      <c r="I44" s="577"/>
      <c r="J44" s="577"/>
      <c r="K44" s="577"/>
      <c r="L44" s="577"/>
      <c r="M44" s="577"/>
      <c r="N44" s="577"/>
      <c r="O44" s="577"/>
      <c r="P44" s="577"/>
      <c r="Q44" s="577"/>
      <c r="R44" s="578"/>
      <c r="S44" s="154"/>
    </row>
    <row r="45" spans="1:19" ht="16.899999999999999" customHeight="1">
      <c r="A45" s="71"/>
      <c r="B45" s="579"/>
      <c r="C45" s="580"/>
      <c r="D45" s="580"/>
      <c r="E45" s="580"/>
      <c r="F45" s="580"/>
      <c r="G45" s="580"/>
      <c r="H45" s="580"/>
      <c r="I45" s="580"/>
      <c r="J45" s="580"/>
      <c r="K45" s="580"/>
      <c r="L45" s="580"/>
      <c r="M45" s="580"/>
      <c r="N45" s="580"/>
      <c r="O45" s="580"/>
      <c r="P45" s="580"/>
      <c r="Q45" s="580"/>
      <c r="R45" s="581"/>
      <c r="S45" s="72"/>
    </row>
    <row r="46" spans="1:19" ht="16.899999999999999" customHeight="1">
      <c r="A46" s="66"/>
      <c r="B46" s="567"/>
      <c r="C46" s="568"/>
      <c r="D46" s="568"/>
      <c r="E46" s="568"/>
      <c r="F46" s="568"/>
      <c r="G46" s="568"/>
      <c r="H46" s="568"/>
      <c r="I46" s="568"/>
      <c r="J46" s="568"/>
      <c r="K46" s="568"/>
      <c r="L46" s="568"/>
      <c r="M46" s="568"/>
      <c r="N46" s="568"/>
      <c r="O46" s="568"/>
      <c r="P46" s="568"/>
      <c r="Q46" s="568"/>
      <c r="R46" s="569"/>
      <c r="S46" s="72"/>
    </row>
    <row r="47" spans="1:19" ht="16.899999999999999" customHeight="1">
      <c r="A47" s="66"/>
      <c r="B47" s="567"/>
      <c r="C47" s="568"/>
      <c r="D47" s="568"/>
      <c r="E47" s="568"/>
      <c r="F47" s="568"/>
      <c r="G47" s="568"/>
      <c r="H47" s="568"/>
      <c r="I47" s="568"/>
      <c r="J47" s="568"/>
      <c r="K47" s="568"/>
      <c r="L47" s="568"/>
      <c r="M47" s="568"/>
      <c r="N47" s="568"/>
      <c r="O47" s="568"/>
      <c r="P47" s="568"/>
      <c r="Q47" s="568"/>
      <c r="R47" s="569"/>
      <c r="S47" s="66"/>
    </row>
    <row r="48" spans="1:19" ht="16.899999999999999" customHeight="1">
      <c r="A48" s="68"/>
      <c r="B48" s="570"/>
      <c r="C48" s="571"/>
      <c r="D48" s="571"/>
      <c r="E48" s="571"/>
      <c r="F48" s="571"/>
      <c r="G48" s="571"/>
      <c r="H48" s="571"/>
      <c r="I48" s="571"/>
      <c r="J48" s="571"/>
      <c r="K48" s="571"/>
      <c r="L48" s="571"/>
      <c r="M48" s="571"/>
      <c r="N48" s="571"/>
      <c r="O48" s="571"/>
      <c r="P48" s="571"/>
      <c r="Q48" s="571"/>
      <c r="R48" s="572"/>
      <c r="S48" s="68"/>
    </row>
    <row r="49" spans="1:19" ht="16.899999999999999" customHeight="1">
      <c r="A49" s="68"/>
      <c r="B49" s="570"/>
      <c r="C49" s="571"/>
      <c r="D49" s="571"/>
      <c r="E49" s="571"/>
      <c r="F49" s="571"/>
      <c r="G49" s="571"/>
      <c r="H49" s="571"/>
      <c r="I49" s="571"/>
      <c r="J49" s="571"/>
      <c r="K49" s="571"/>
      <c r="L49" s="571"/>
      <c r="M49" s="571"/>
      <c r="N49" s="571"/>
      <c r="O49" s="571"/>
      <c r="P49" s="571"/>
      <c r="Q49" s="571"/>
      <c r="R49" s="572"/>
      <c r="S49" s="68"/>
    </row>
    <row r="50" spans="1:19" ht="16.899999999999999" customHeight="1">
      <c r="A50" s="68"/>
      <c r="B50" s="573"/>
      <c r="C50" s="574"/>
      <c r="D50" s="574"/>
      <c r="E50" s="574"/>
      <c r="F50" s="574"/>
      <c r="G50" s="574"/>
      <c r="H50" s="574"/>
      <c r="I50" s="574"/>
      <c r="J50" s="574"/>
      <c r="K50" s="574"/>
      <c r="L50" s="574"/>
      <c r="M50" s="574"/>
      <c r="N50" s="574"/>
      <c r="O50" s="574"/>
      <c r="P50" s="574"/>
      <c r="Q50" s="574"/>
      <c r="R50" s="575"/>
      <c r="S50" s="68"/>
    </row>
    <row r="51" spans="1:19" ht="16.899999999999999" customHeight="1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</sheetData>
  <mergeCells count="52">
    <mergeCell ref="P3:Q3"/>
    <mergeCell ref="R3:S3"/>
    <mergeCell ref="A1:C2"/>
    <mergeCell ref="D1:I2"/>
    <mergeCell ref="J1:O2"/>
    <mergeCell ref="P1:Q1"/>
    <mergeCell ref="R1:S1"/>
    <mergeCell ref="P2:Q2"/>
    <mergeCell ref="R2:S2"/>
    <mergeCell ref="B8:R8"/>
    <mergeCell ref="B9:R9"/>
    <mergeCell ref="B10:R10"/>
    <mergeCell ref="B11:R11"/>
    <mergeCell ref="B12:R12"/>
    <mergeCell ref="B13:R13"/>
    <mergeCell ref="B14:R14"/>
    <mergeCell ref="B15:R15"/>
    <mergeCell ref="B16:R16"/>
    <mergeCell ref="B17:R17"/>
    <mergeCell ref="B18:R18"/>
    <mergeCell ref="B19:R19"/>
    <mergeCell ref="B20:R20"/>
    <mergeCell ref="B21:R21"/>
    <mergeCell ref="B22:R22"/>
    <mergeCell ref="B23:R23"/>
    <mergeCell ref="B24:R24"/>
    <mergeCell ref="B25:R25"/>
    <mergeCell ref="B26:R26"/>
    <mergeCell ref="B27:R27"/>
    <mergeCell ref="B28:R28"/>
    <mergeCell ref="B29:R29"/>
    <mergeCell ref="B30:R30"/>
    <mergeCell ref="B31:R31"/>
    <mergeCell ref="B32:R32"/>
    <mergeCell ref="B33:R33"/>
    <mergeCell ref="B34:R34"/>
    <mergeCell ref="B35:R35"/>
    <mergeCell ref="B36:R36"/>
    <mergeCell ref="B37:R37"/>
    <mergeCell ref="B38:R38"/>
    <mergeCell ref="B39:R39"/>
    <mergeCell ref="B40:R40"/>
    <mergeCell ref="B41:R41"/>
    <mergeCell ref="B42:R42"/>
    <mergeCell ref="B43:R43"/>
    <mergeCell ref="B49:R49"/>
    <mergeCell ref="B50:R50"/>
    <mergeCell ref="B44:R44"/>
    <mergeCell ref="B45:R45"/>
    <mergeCell ref="B46:R46"/>
    <mergeCell ref="B47:R47"/>
    <mergeCell ref="B48:R48"/>
  </mergeCells>
  <pageMargins left="0.3543307086614173" right="0.3543307086614173" top="0.3543307086614173" bottom="0.3543307086614173" header="0.11811023622047244" footer="0.11811023622047244"/>
  <pageSetup paperSize="9" scale="97" orientation="portrait" r:id="rId1"/>
  <headerFooter>
    <oddFooter>&amp;RPage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18"/>
  <dimension ref="A1:S52"/>
  <sheetViews>
    <sheetView zoomScaleNormal="100" workbookViewId="0">
      <selection activeCell="A4" sqref="A4"/>
    </sheetView>
  </sheetViews>
  <sheetFormatPr baseColWidth="10" defaultRowHeight="12.75"/>
  <cols>
    <col min="1" max="19" width="5.28515625" customWidth="1"/>
  </cols>
  <sheetData>
    <row r="1" spans="1:19" ht="13.15" customHeight="1">
      <c r="A1" s="243" t="str">
        <f>Coordonnées!A1</f>
        <v>Synthèse des Comptes</v>
      </c>
      <c r="B1" s="244"/>
      <c r="C1" s="244"/>
      <c r="D1" s="240" t="str">
        <f>Coordonnées!D1</f>
        <v>Administration communale de</v>
      </c>
      <c r="E1" s="240"/>
      <c r="F1" s="240"/>
      <c r="G1" s="240"/>
      <c r="H1" s="240"/>
      <c r="I1" s="240"/>
      <c r="J1" s="238" t="str">
        <f>Coordonnées!J1</f>
        <v>ANTHISNES</v>
      </c>
      <c r="K1" s="238"/>
      <c r="L1" s="238"/>
      <c r="M1" s="238"/>
      <c r="N1" s="238"/>
      <c r="O1" s="238"/>
      <c r="P1" s="263" t="str">
        <f>Coordonnées!P1</f>
        <v>Code INS</v>
      </c>
      <c r="Q1" s="264"/>
      <c r="R1" s="259">
        <f>Coordonnées!R1</f>
        <v>61079</v>
      </c>
      <c r="S1" s="260"/>
    </row>
    <row r="2" spans="1:19">
      <c r="A2" s="245"/>
      <c r="B2" s="246"/>
      <c r="C2" s="246"/>
      <c r="D2" s="241"/>
      <c r="E2" s="241"/>
      <c r="F2" s="242"/>
      <c r="G2" s="242"/>
      <c r="H2" s="241"/>
      <c r="I2" s="241"/>
      <c r="J2" s="239"/>
      <c r="K2" s="239"/>
      <c r="L2" s="239"/>
      <c r="M2" s="239"/>
      <c r="N2" s="239"/>
      <c r="O2" s="239"/>
      <c r="P2" s="265" t="str">
        <f>Coordonnées!P2</f>
        <v>Exercice:</v>
      </c>
      <c r="Q2" s="266"/>
      <c r="R2" s="261">
        <f>Coordonnées!R2</f>
        <v>2023</v>
      </c>
      <c r="S2" s="262"/>
    </row>
    <row r="3" spans="1:19">
      <c r="A3" s="187" t="str">
        <f>Coordonnées!A3</f>
        <v>Modèle officiel généré par l'application eComptes © SPW Intérieur et Action Sociale</v>
      </c>
      <c r="B3" s="29"/>
      <c r="C3" s="29"/>
      <c r="D3" s="29"/>
      <c r="E3" s="29"/>
      <c r="F3" s="56"/>
      <c r="G3" s="56"/>
      <c r="H3" s="29"/>
      <c r="I3" s="29"/>
      <c r="J3" s="55"/>
      <c r="K3" s="55"/>
      <c r="L3" s="55"/>
      <c r="M3" s="55"/>
      <c r="N3" s="29"/>
      <c r="O3" s="29"/>
      <c r="P3" s="235" t="str">
        <f>Coordonnées!P3</f>
        <v>Version:</v>
      </c>
      <c r="Q3" s="236"/>
      <c r="R3" s="267">
        <f>Coordonnées!R3</f>
        <v>1</v>
      </c>
      <c r="S3" s="268"/>
    </row>
    <row r="4" spans="1:19" ht="13.15" customHeight="1">
      <c r="A4" s="63"/>
      <c r="B4" s="63"/>
      <c r="C4" s="63"/>
      <c r="D4" s="63"/>
      <c r="E4" s="63"/>
      <c r="F4" s="63"/>
      <c r="G4" s="63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 ht="16.149999999999999" customHeight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46"/>
      <c r="S5" s="46"/>
    </row>
    <row r="6" spans="1:19" ht="16.149999999999999" customHeight="1">
      <c r="A6" s="27" t="s">
        <v>294</v>
      </c>
      <c r="B6" s="185"/>
      <c r="C6" s="185"/>
      <c r="D6" s="185"/>
      <c r="E6" s="185"/>
      <c r="F6" s="48"/>
      <c r="G6" s="28"/>
      <c r="H6" s="28"/>
      <c r="I6" s="2"/>
      <c r="J6" s="2"/>
      <c r="K6" s="2"/>
      <c r="L6" s="2"/>
      <c r="M6" s="183"/>
      <c r="N6" s="183"/>
      <c r="O6" s="183"/>
      <c r="P6" s="183"/>
      <c r="Q6" s="2"/>
      <c r="R6" s="2"/>
      <c r="S6" s="2"/>
    </row>
    <row r="7" spans="1:19" ht="16.899999999999999" customHeight="1">
      <c r="A7" s="28"/>
      <c r="B7" s="185"/>
      <c r="C7" s="185"/>
      <c r="D7" s="185"/>
      <c r="E7" s="185"/>
      <c r="F7" s="48"/>
      <c r="G7" s="48"/>
      <c r="H7" s="48"/>
      <c r="I7" s="183"/>
      <c r="J7" s="183"/>
      <c r="K7" s="183"/>
      <c r="L7" s="183"/>
      <c r="M7" s="183"/>
      <c r="N7" s="183"/>
      <c r="O7" s="183"/>
      <c r="P7" s="183"/>
      <c r="Q7" s="183"/>
      <c r="R7" s="2"/>
      <c r="S7" s="2"/>
    </row>
    <row r="8" spans="1:19" ht="16.899999999999999" customHeight="1">
      <c r="A8" s="186" t="s">
        <v>307</v>
      </c>
      <c r="B8" s="28"/>
      <c r="C8" s="48"/>
      <c r="D8" s="48"/>
      <c r="E8" s="48"/>
      <c r="F8" s="186" t="s">
        <v>308</v>
      </c>
      <c r="G8" s="48"/>
      <c r="H8" s="48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4"/>
    </row>
    <row r="9" spans="1:19" ht="49.9" customHeight="1">
      <c r="A9" s="320" t="s">
        <v>309</v>
      </c>
      <c r="B9" s="320"/>
      <c r="C9" s="320"/>
      <c r="D9" s="320"/>
      <c r="E9" s="320"/>
      <c r="F9" s="591" t="s">
        <v>310</v>
      </c>
      <c r="G9" s="591"/>
      <c r="H9" s="591"/>
      <c r="I9" s="591"/>
      <c r="J9" s="591"/>
      <c r="K9" s="591"/>
      <c r="L9" s="591"/>
      <c r="M9" s="591"/>
      <c r="N9" s="591"/>
      <c r="O9" s="591"/>
      <c r="P9" s="591"/>
      <c r="Q9" s="591"/>
      <c r="R9" s="591"/>
      <c r="S9" s="591"/>
    </row>
    <row r="10" spans="1:19" ht="49.9" customHeight="1">
      <c r="A10" s="320" t="s">
        <v>30</v>
      </c>
      <c r="B10" s="320"/>
      <c r="C10" s="320"/>
      <c r="D10" s="320"/>
      <c r="E10" s="320"/>
      <c r="F10" s="591" t="s">
        <v>311</v>
      </c>
      <c r="G10" s="591"/>
      <c r="H10" s="591"/>
      <c r="I10" s="591"/>
      <c r="J10" s="591"/>
      <c r="K10" s="591"/>
      <c r="L10" s="591"/>
      <c r="M10" s="591"/>
      <c r="N10" s="591"/>
      <c r="O10" s="591"/>
      <c r="P10" s="591"/>
      <c r="Q10" s="591"/>
      <c r="R10" s="591"/>
      <c r="S10" s="591"/>
    </row>
    <row r="11" spans="1:19" ht="49.9" customHeight="1">
      <c r="A11" s="320" t="s">
        <v>312</v>
      </c>
      <c r="B11" s="320"/>
      <c r="C11" s="320"/>
      <c r="D11" s="320"/>
      <c r="E11" s="320"/>
      <c r="F11" s="591" t="s">
        <v>313</v>
      </c>
      <c r="G11" s="591"/>
      <c r="H11" s="591"/>
      <c r="I11" s="591"/>
      <c r="J11" s="591"/>
      <c r="K11" s="591"/>
      <c r="L11" s="591"/>
      <c r="M11" s="591"/>
      <c r="N11" s="591"/>
      <c r="O11" s="591"/>
      <c r="P11" s="591"/>
      <c r="Q11" s="591"/>
      <c r="R11" s="591"/>
      <c r="S11" s="591"/>
    </row>
    <row r="12" spans="1:19" ht="49.9" customHeight="1">
      <c r="A12" s="320" t="s">
        <v>314</v>
      </c>
      <c r="B12" s="320"/>
      <c r="C12" s="320"/>
      <c r="D12" s="320"/>
      <c r="E12" s="320"/>
      <c r="F12" s="591" t="s">
        <v>334</v>
      </c>
      <c r="G12" s="591"/>
      <c r="H12" s="591"/>
      <c r="I12" s="591"/>
      <c r="J12" s="591"/>
      <c r="K12" s="591"/>
      <c r="L12" s="591"/>
      <c r="M12" s="591"/>
      <c r="N12" s="591"/>
      <c r="O12" s="591"/>
      <c r="P12" s="591"/>
      <c r="Q12" s="591"/>
      <c r="R12" s="591"/>
      <c r="S12" s="591"/>
    </row>
    <row r="13" spans="1:19" ht="49.9" customHeight="1">
      <c r="A13" s="320" t="s">
        <v>315</v>
      </c>
      <c r="B13" s="320"/>
      <c r="C13" s="320"/>
      <c r="D13" s="320"/>
      <c r="E13" s="320"/>
      <c r="F13" s="591" t="s">
        <v>316</v>
      </c>
      <c r="G13" s="591"/>
      <c r="H13" s="591"/>
      <c r="I13" s="591"/>
      <c r="J13" s="591"/>
      <c r="K13" s="591"/>
      <c r="L13" s="591"/>
      <c r="M13" s="591"/>
      <c r="N13" s="591"/>
      <c r="O13" s="591"/>
      <c r="P13" s="591"/>
      <c r="Q13" s="591"/>
      <c r="R13" s="591"/>
      <c r="S13" s="591"/>
    </row>
    <row r="14" spans="1:19" ht="49.9" customHeight="1">
      <c r="A14" s="320" t="s">
        <v>317</v>
      </c>
      <c r="B14" s="320"/>
      <c r="C14" s="320"/>
      <c r="D14" s="320"/>
      <c r="E14" s="320"/>
      <c r="F14" s="591" t="s">
        <v>335</v>
      </c>
      <c r="G14" s="591"/>
      <c r="H14" s="591"/>
      <c r="I14" s="591"/>
      <c r="J14" s="591"/>
      <c r="K14" s="591"/>
      <c r="L14" s="591"/>
      <c r="M14" s="591"/>
      <c r="N14" s="591"/>
      <c r="O14" s="591"/>
      <c r="P14" s="591"/>
      <c r="Q14" s="591"/>
      <c r="R14" s="591"/>
      <c r="S14" s="591"/>
    </row>
    <row r="15" spans="1:19" ht="52.15" customHeight="1">
      <c r="A15" s="320" t="s">
        <v>318</v>
      </c>
      <c r="B15" s="320"/>
      <c r="C15" s="320"/>
      <c r="D15" s="320"/>
      <c r="E15" s="320"/>
      <c r="F15" s="591" t="s">
        <v>319</v>
      </c>
      <c r="G15" s="591"/>
      <c r="H15" s="591"/>
      <c r="I15" s="591"/>
      <c r="J15" s="591"/>
      <c r="K15" s="591"/>
      <c r="L15" s="591"/>
      <c r="M15" s="591"/>
      <c r="N15" s="591"/>
      <c r="O15" s="591"/>
      <c r="P15" s="591"/>
      <c r="Q15" s="591"/>
      <c r="R15" s="591"/>
      <c r="S15" s="591"/>
    </row>
    <row r="16" spans="1:19" ht="49.9" customHeight="1">
      <c r="A16" s="592" t="s">
        <v>320</v>
      </c>
      <c r="B16" s="592"/>
      <c r="C16" s="592"/>
      <c r="D16" s="592"/>
      <c r="E16" s="592"/>
      <c r="F16" s="591" t="s">
        <v>321</v>
      </c>
      <c r="G16" s="591"/>
      <c r="H16" s="591"/>
      <c r="I16" s="591"/>
      <c r="J16" s="591"/>
      <c r="K16" s="591"/>
      <c r="L16" s="591"/>
      <c r="M16" s="591"/>
      <c r="N16" s="591"/>
      <c r="O16" s="591"/>
      <c r="P16" s="591"/>
      <c r="Q16" s="591"/>
      <c r="R16" s="591"/>
      <c r="S16" s="591"/>
    </row>
    <row r="17" spans="1:19" ht="49.9" customHeight="1">
      <c r="A17" s="320" t="s">
        <v>322</v>
      </c>
      <c r="B17" s="320"/>
      <c r="C17" s="320"/>
      <c r="D17" s="320"/>
      <c r="E17" s="320"/>
      <c r="F17" s="591" t="s">
        <v>336</v>
      </c>
      <c r="G17" s="591"/>
      <c r="H17" s="591"/>
      <c r="I17" s="591"/>
      <c r="J17" s="591"/>
      <c r="K17" s="591"/>
      <c r="L17" s="591"/>
      <c r="M17" s="591"/>
      <c r="N17" s="591"/>
      <c r="O17" s="591"/>
      <c r="P17" s="591"/>
      <c r="Q17" s="591"/>
      <c r="R17" s="591"/>
      <c r="S17" s="591"/>
    </row>
    <row r="18" spans="1:19" ht="49.9" customHeight="1">
      <c r="A18" s="320" t="s">
        <v>323</v>
      </c>
      <c r="B18" s="320"/>
      <c r="C18" s="320"/>
      <c r="D18" s="320"/>
      <c r="E18" s="320"/>
      <c r="F18" s="591" t="s">
        <v>324</v>
      </c>
      <c r="G18" s="591"/>
      <c r="H18" s="591"/>
      <c r="I18" s="591"/>
      <c r="J18" s="591"/>
      <c r="K18" s="591"/>
      <c r="L18" s="591"/>
      <c r="M18" s="591"/>
      <c r="N18" s="591"/>
      <c r="O18" s="591"/>
      <c r="P18" s="591"/>
      <c r="Q18" s="591"/>
      <c r="R18" s="591"/>
      <c r="S18" s="591"/>
    </row>
    <row r="19" spans="1:19" s="70" customFormat="1" ht="16.899999999999999" customHeight="1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4"/>
    </row>
    <row r="20" spans="1:19" s="70" customFormat="1" ht="16.899999999999999" customHeight="1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4"/>
    </row>
    <row r="21" spans="1:19" ht="16.899999999999999" customHeight="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72"/>
    </row>
    <row r="22" spans="1:19" ht="16.899999999999999" customHeight="1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72"/>
    </row>
    <row r="23" spans="1:19" ht="16.899999999999999" customHeight="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72"/>
    </row>
    <row r="24" spans="1:19" ht="16.899999999999999" customHeight="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72"/>
    </row>
    <row r="25" spans="1:19" ht="16.899999999999999" customHeight="1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72"/>
    </row>
    <row r="26" spans="1:19" ht="16.899999999999999" customHeight="1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72"/>
    </row>
    <row r="27" spans="1:19" ht="16.899999999999999" customHeight="1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154"/>
    </row>
    <row r="28" spans="1:19" ht="16.899999999999999" customHeight="1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72"/>
    </row>
    <row r="29" spans="1:19" ht="16.899999999999999" customHeight="1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72"/>
    </row>
    <row r="30" spans="1:19" s="70" customFormat="1" ht="16.899999999999999" customHeight="1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4"/>
    </row>
    <row r="31" spans="1:19" ht="16.899999999999999" customHeight="1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72"/>
    </row>
    <row r="32" spans="1:19" ht="16.899999999999999" customHeight="1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154"/>
    </row>
    <row r="33" spans="1:19" ht="16.899999999999999" customHeight="1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154"/>
    </row>
    <row r="34" spans="1:19" s="70" customFormat="1" ht="16.899999999999999" customHeight="1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4"/>
    </row>
    <row r="35" spans="1:19" ht="16.899999999999999" customHeight="1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72"/>
    </row>
    <row r="36" spans="1:19" ht="16.899999999999999" customHeight="1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154"/>
    </row>
    <row r="37" spans="1:19" s="70" customFormat="1" ht="16.899999999999999" customHeight="1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4"/>
    </row>
    <row r="38" spans="1:19" ht="16.899999999999999" customHeight="1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72"/>
    </row>
    <row r="39" spans="1:19" ht="16.899999999999999" customHeight="1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72"/>
    </row>
    <row r="40" spans="1:19" ht="16.899999999999999" customHeight="1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72"/>
    </row>
    <row r="41" spans="1:19" ht="16.899999999999999" customHeight="1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72"/>
    </row>
    <row r="42" spans="1:19" ht="16.899999999999999" customHeight="1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72"/>
    </row>
    <row r="43" spans="1:19" ht="16.899999999999999" customHeight="1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72"/>
    </row>
    <row r="44" spans="1:19" ht="16.899999999999999" customHeight="1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154"/>
    </row>
    <row r="45" spans="1:19" ht="16.899999999999999" customHeight="1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2"/>
    </row>
    <row r="46" spans="1:19" ht="16.899999999999999" customHeight="1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72"/>
    </row>
    <row r="47" spans="1:19" ht="16.899999999999999" customHeight="1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</row>
    <row r="48" spans="1:19" ht="16.899999999999999" customHeight="1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72"/>
    </row>
    <row r="49" spans="1:19" ht="16.899999999999999" customHeight="1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1:19" ht="16.899999999999999" customHeight="1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1:19" ht="16.899999999999999" customHeight="1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1:19" ht="16.899999999999999" customHeight="1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</sheetData>
  <mergeCells count="29">
    <mergeCell ref="R3:S3"/>
    <mergeCell ref="A1:C2"/>
    <mergeCell ref="D1:I2"/>
    <mergeCell ref="J1:O2"/>
    <mergeCell ref="P1:Q1"/>
    <mergeCell ref="R1:S1"/>
    <mergeCell ref="P2:Q2"/>
    <mergeCell ref="R2:S2"/>
    <mergeCell ref="A12:E12"/>
    <mergeCell ref="A13:E13"/>
    <mergeCell ref="A14:E14"/>
    <mergeCell ref="A15:E15"/>
    <mergeCell ref="P3:Q3"/>
    <mergeCell ref="F17:S17"/>
    <mergeCell ref="F18:S18"/>
    <mergeCell ref="A17:E17"/>
    <mergeCell ref="A18:E18"/>
    <mergeCell ref="F9:S9"/>
    <mergeCell ref="F10:S10"/>
    <mergeCell ref="F11:S11"/>
    <mergeCell ref="F12:S12"/>
    <mergeCell ref="F13:S13"/>
    <mergeCell ref="F14:S14"/>
    <mergeCell ref="F15:S15"/>
    <mergeCell ref="F16:S16"/>
    <mergeCell ref="A16:E16"/>
    <mergeCell ref="A9:E9"/>
    <mergeCell ref="A10:E10"/>
    <mergeCell ref="A11:E11"/>
  </mergeCells>
  <pageMargins left="0.3543307086614173" right="0.3543307086614173" top="0.3543307086614173" bottom="0.3543307086614173" header="0.11811023622047244" footer="0.11811023622047244"/>
  <pageSetup paperSize="9" scale="97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Macro-commandes</vt:lpstr>
      <vt:lpstr>Coordonnées</vt:lpstr>
      <vt:lpstr>Résultats</vt:lpstr>
      <vt:lpstr>Ordinaire GE</vt:lpstr>
      <vt:lpstr>Extraordinaire GE</vt:lpstr>
      <vt:lpstr>DO fonctions</vt:lpstr>
      <vt:lpstr>RO fonctions</vt:lpstr>
      <vt:lpstr>DE fonctions</vt:lpstr>
      <vt:lpstr>RE fonctions</vt:lpstr>
      <vt:lpstr>Actif</vt:lpstr>
      <vt:lpstr>Passif</vt:lpstr>
      <vt:lpstr>Charges</vt:lpstr>
      <vt:lpstr>Produits</vt:lpstr>
      <vt:lpstr>Commentaires</vt:lpstr>
      <vt:lpstr>Glossaire</vt:lpstr>
    </vt:vector>
  </TitlesOfParts>
  <Company>Cabinet du Ministre des Affaires Intérieures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BROGNON Philippe</dc:creator>
  <cp:lastModifiedBy>Elise Pirlet</cp:lastModifiedBy>
  <cp:lastPrinted>2019-04-29T14:14:47Z</cp:lastPrinted>
  <dcterms:created xsi:type="dcterms:W3CDTF">2006-02-10T09:03:57Z</dcterms:created>
  <dcterms:modified xsi:type="dcterms:W3CDTF">2024-10-09T07:42:03Z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etDate">
    <vt:lpwstr>2021-06-22T14:02:40Z</vt:lpwstr>
  </property>
  <property fmtid="{D5CDD505-2E9C-101B-9397-08002B2CF9AE}" pid="4" name="MSIP_Label_e72a09c5-6e26-4737-a926-47ef1ab198ae_Method">
    <vt:lpwstr>Standard</vt:lpwstr>
  </property>
  <property fmtid="{D5CDD505-2E9C-101B-9397-08002B2CF9AE}" pid="5" name="MSIP_Label_e72a09c5-6e26-4737-a926-47ef1ab198ae_Name">
    <vt:lpwstr>e72a09c5-6e26-4737-a926-47ef1ab198ae</vt:lpwstr>
  </property>
  <property fmtid="{D5CDD505-2E9C-101B-9397-08002B2CF9AE}" pid="6" name="MSIP_Label_e72a09c5-6e26-4737-a926-47ef1ab198ae_SiteId">
    <vt:lpwstr>1f816a84-7aa6-4a56-b22a-7b3452fa8681</vt:lpwstr>
  </property>
  <property fmtid="{D5CDD505-2E9C-101B-9397-08002B2CF9AE}" pid="7" name="MSIP_Label_e72a09c5-6e26-4737-a926-47ef1ab198ae_ActionId">
    <vt:lpwstr>6f3eb558-917c-44de-9027-36e2efd7c26c</vt:lpwstr>
  </property>
  <property fmtid="{D5CDD505-2E9C-101B-9397-08002B2CF9AE}" pid="8" name="MSIP_Label_e72a09c5-6e26-4737-a926-47ef1ab198ae_ContentBits">
    <vt:lpwstr>8</vt:lpwstr>
  </property>
</Properties>
</file>